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tabRatio="761" firstSheet="1" activeTab="1"/>
  </bookViews>
  <sheets>
    <sheet name="аЭП-117 Пропуски дек." sheetId="1" state="hidden" r:id="rId1"/>
    <sheet name="аПСО-146 Ежемес.атт " sheetId="2" r:id="rId2"/>
    <sheet name="аПСО-237, 137 Ежемес.атт. " sheetId="3" r:id="rId3"/>
    <sheet name="аПСО-137 Пр.атт. " sheetId="4" state="hidden" r:id="rId4"/>
    <sheet name="аПСО-137 Пр.атт. коды" sheetId="5" state="hidden" r:id="rId5"/>
    <sheet name="аПСО-228, 128 Пр.ат." sheetId="6" state="hidden" r:id="rId6"/>
    <sheet name="аПСО-228, 128 Пр.ат. коды" sheetId="7" state="hidden" r:id="rId7"/>
    <sheet name="аПСО-237, 137 Промеж.атт " sheetId="8" r:id="rId8"/>
    <sheet name="аПСО-233, 133   Еж.атт. коды" sheetId="9" state="hidden" r:id="rId9"/>
    <sheet name="аПСО-128 Пропуски дек." sheetId="10" state="hidden" r:id="rId10"/>
    <sheet name="аПСО-333, 233 Ежем.атт.коды" sheetId="11" state="hidden" r:id="rId11"/>
    <sheet name="аПСО-333, 233   Пр.ат." sheetId="12" state="hidden" r:id="rId12"/>
    <sheet name="аПСО-233, 133   Пр.ат.коды  " sheetId="13" state="hidden" r:id="rId13"/>
    <sheet name="аПСО-333, 233 Пр.ат.коды" sheetId="14" state="hidden" r:id="rId14"/>
    <sheet name="аЭП-312, аЭПу-212  Еж.атт коды" sheetId="15" state="hidden" r:id="rId15"/>
    <sheet name="аЭП-412, 312 Пр.атт. " sheetId="16" state="hidden" r:id="rId16"/>
    <sheet name="аЭП-312, аЭПу-212 Пр.ат.коды" sheetId="17" state="hidden" r:id="rId17"/>
    <sheet name="аЗИО-318, 218 Ежем.атт.коды" sheetId="18" state="hidden" r:id="rId18"/>
    <sheet name="аЭП-412, 312 Пр.атт. коды" sheetId="19" state="hidden" r:id="rId19"/>
    <sheet name="аЗИО-318, 218 Пром.атт.коды" sheetId="20" state="hidden" r:id="rId20"/>
    <sheet name="аПСО-328, 228 Ежемес.атт " sheetId="21" r:id="rId21"/>
    <sheet name="аПСО-328, 228 Промеж.атт. " sheetId="22" r:id="rId22"/>
  </sheets>
  <definedNames/>
  <calcPr fullCalcOnLoad="1"/>
</workbook>
</file>

<file path=xl/sharedStrings.xml><?xml version="1.0" encoding="utf-8"?>
<sst xmlns="http://schemas.openxmlformats.org/spreadsheetml/2006/main" count="1102" uniqueCount="277">
  <si>
    <t>№ п/п</t>
  </si>
  <si>
    <t>ФИО студента</t>
  </si>
  <si>
    <t>по неув.прич.</t>
  </si>
  <si>
    <t>по ув. прич.</t>
  </si>
  <si>
    <t>кол.пропусков</t>
  </si>
  <si>
    <t>Зав отделением _________</t>
  </si>
  <si>
    <t>Классный руководитель_______</t>
  </si>
  <si>
    <t>Староста ___________</t>
  </si>
  <si>
    <t>ИТОГО:</t>
  </si>
  <si>
    <t>Кол-во неусп. в  данном месяце</t>
  </si>
  <si>
    <t>Академ.долги за предыдущие промеж.аттес.</t>
  </si>
  <si>
    <t>Иностранный язык</t>
  </si>
  <si>
    <t>История</t>
  </si>
  <si>
    <t>Физическая культура</t>
  </si>
  <si>
    <t>Математика</t>
  </si>
  <si>
    <t>Физика</t>
  </si>
  <si>
    <t>Информатика</t>
  </si>
  <si>
    <t>Количество часов</t>
  </si>
  <si>
    <t>Количество человек</t>
  </si>
  <si>
    <t>%</t>
  </si>
  <si>
    <t>Учатся на 4 и 5</t>
  </si>
  <si>
    <t xml:space="preserve">Посещаемость  </t>
  </si>
  <si>
    <t xml:space="preserve">Успеваемость </t>
  </si>
  <si>
    <t>чел</t>
  </si>
  <si>
    <t>ВЕДОМОСТЬ ЕЖЕМЕСЯЧНОЙ АТТЕСТАЦИИ СТУДЕНТОВ АН ПОО "Уральский промышленно-экономический техникум" г.Асбест</t>
  </si>
  <si>
    <t>Кол. неуспев-их</t>
  </si>
  <si>
    <t>Литература</t>
  </si>
  <si>
    <t>Русский язык</t>
  </si>
  <si>
    <t>Средний балл</t>
  </si>
  <si>
    <t>Академ.долги за предыдущие семестры</t>
  </si>
  <si>
    <t>Родная литература</t>
  </si>
  <si>
    <t>Основы философии</t>
  </si>
  <si>
    <t>Гражданское право</t>
  </si>
  <si>
    <t>средний балл</t>
  </si>
  <si>
    <t>количество опозданий</t>
  </si>
  <si>
    <t>Голошубов Вячеслав Николаевич</t>
  </si>
  <si>
    <t>Елагин Александр Сергеевич</t>
  </si>
  <si>
    <t>Елькин Роман Сергеевич</t>
  </si>
  <si>
    <t>Лысцов Максим Сергеевич</t>
  </si>
  <si>
    <t>Михальчишен Андрей Васильевич</t>
  </si>
  <si>
    <t>Неустроев Дмитрий Сергеевич</t>
  </si>
  <si>
    <t>Сидорин Иван Антонович</t>
  </si>
  <si>
    <t>Шиков Иван Геннадьевич</t>
  </si>
  <si>
    <t>Голых Данил Григорьевич</t>
  </si>
  <si>
    <t>Яцун Ян Сергеевич</t>
  </si>
  <si>
    <t>Борисова Ксения Вячеславовна</t>
  </si>
  <si>
    <t>Демина Елизавета Андреевна</t>
  </si>
  <si>
    <t>Еремина Ксения Евгеньевна</t>
  </si>
  <si>
    <t>Капарулина Екатерина Сергеевна</t>
  </si>
  <si>
    <t>Лошкарева Екатерина Павловна</t>
  </si>
  <si>
    <t>Никитин Владислав Алексеевич</t>
  </si>
  <si>
    <t>Прокопьева Александра Вячеславовна</t>
  </si>
  <si>
    <t>Сивакова Анастасия Евгеньевна</t>
  </si>
  <si>
    <t>Смирнова Валерия Евгеньевна</t>
  </si>
  <si>
    <t>Сморызанов Максим Сергеевич</t>
  </si>
  <si>
    <t>Чирков Семён Сергеевич</t>
  </si>
  <si>
    <t>Юдин Степан Сергеевич</t>
  </si>
  <si>
    <t>Ячменев Леонид Александрович</t>
  </si>
  <si>
    <t>Трифонов Глеб Вячеславович *</t>
  </si>
  <si>
    <t>Уваров Никита Сергеевич *</t>
  </si>
  <si>
    <t>Экономика организации</t>
  </si>
  <si>
    <t>н/а</t>
  </si>
  <si>
    <t>Байдуганов Евгений Сергеевич</t>
  </si>
  <si>
    <t>Басыров Владислав Зуфарович</t>
  </si>
  <si>
    <t>Бохан Роман Евгеньевич</t>
  </si>
  <si>
    <t>Брусницын Александр Александрович</t>
  </si>
  <si>
    <t>Валова Светлана Дмитриевна</t>
  </si>
  <si>
    <t>Великий Сергей Александрович</t>
  </si>
  <si>
    <t>Винокуров Егор Олегович</t>
  </si>
  <si>
    <t>Воробьёв Александр Алексеевич</t>
  </si>
  <si>
    <t>Лапин Аким Николаевич</t>
  </si>
  <si>
    <t>Неустроев Константин Олегович</t>
  </si>
  <si>
    <t>Романов Илья Максимович</t>
  </si>
  <si>
    <t>Сысолятин Владимир Андреевич</t>
  </si>
  <si>
    <t>Трегуб Вероника Сергеевна</t>
  </si>
  <si>
    <t>Язовских Артём Максимович</t>
  </si>
  <si>
    <t>Обществознание</t>
  </si>
  <si>
    <t>Право</t>
  </si>
  <si>
    <t>Брусницына Татьяна Александровна</t>
  </si>
  <si>
    <t>Варакова Анастасия Сергеевна</t>
  </si>
  <si>
    <t>Гасанова Виолетта Вячеславовна</t>
  </si>
  <si>
    <t>Гончарова Анастасия Сергеевна</t>
  </si>
  <si>
    <t>Завалина Дарья Евгеньевна</t>
  </si>
  <si>
    <t>Кадыкова Ирина Эдуардовна</t>
  </si>
  <si>
    <t>Копырина София Владимировна</t>
  </si>
  <si>
    <t>Кулакова Анастасия Викторовна</t>
  </si>
  <si>
    <t>Ломоновский Егор Михайлович</t>
  </si>
  <si>
    <t>Мясникова Елизавета Юрьевна</t>
  </si>
  <si>
    <t>Подъезжих Диана Евгеньевна</t>
  </si>
  <si>
    <t>Разуева Дарья Владимировна</t>
  </si>
  <si>
    <t>Сапожникова Арина Сергеевна</t>
  </si>
  <si>
    <t>Шайдуров Артём Андреевич</t>
  </si>
  <si>
    <t>МДК.01.01.03 Электрический привод</t>
  </si>
  <si>
    <t>МДК.01.02.01 Электроснабжение отрасли</t>
  </si>
  <si>
    <t>МДК.01.04.01 Основы автоматики</t>
  </si>
  <si>
    <t>МДК.02.01 Типовые технологические процессы обслуживания бытовых машин и приборов</t>
  </si>
  <si>
    <t>МДК.03.01 Планирование и организация работы СП</t>
  </si>
  <si>
    <t>Правовое обеспечкение профессиональной деятельности</t>
  </si>
  <si>
    <t>Экономический анализ</t>
  </si>
  <si>
    <t>Бизнес-планирование</t>
  </si>
  <si>
    <t>Земельное право</t>
  </si>
  <si>
    <t>МДК. 04.01 Оценка недвижимого имущества</t>
  </si>
  <si>
    <t>Теория госудрства и права</t>
  </si>
  <si>
    <t>Конституционное право</t>
  </si>
  <si>
    <t>Административное право</t>
  </si>
  <si>
    <t>Пенсионное право</t>
  </si>
  <si>
    <t>Правоохранительные и судебные органы</t>
  </si>
  <si>
    <t>Этика и психология профессиональной деятельности</t>
  </si>
  <si>
    <t>Васильев  Сергей Сергеевич</t>
  </si>
  <si>
    <t>Давлетзянова Алёна Олеговна</t>
  </si>
  <si>
    <t>Сарайкина Илона Михайловна</t>
  </si>
  <si>
    <t>Шипилов Александр Сергеевич</t>
  </si>
  <si>
    <t>Лелекова Ксения Владимировна</t>
  </si>
  <si>
    <t>Всего часов на 14 человек</t>
  </si>
  <si>
    <t>УП.01 Учебная практика</t>
  </si>
  <si>
    <t>Психология общения</t>
  </si>
  <si>
    <t>Энергосбережение</t>
  </si>
  <si>
    <t xml:space="preserve">МДК.01.01.01 Электрические аппараты </t>
  </si>
  <si>
    <t>Всего часов на 13 человек</t>
  </si>
  <si>
    <t>2013021102 *</t>
  </si>
  <si>
    <t>2013021101 *</t>
  </si>
  <si>
    <t>2021020501 *</t>
  </si>
  <si>
    <t>2021020520 *</t>
  </si>
  <si>
    <t>2021020502 *</t>
  </si>
  <si>
    <t>Число студентов с одной "4"- 0 чел.</t>
  </si>
  <si>
    <t>Число студентов с одной "3"-  0  чел.</t>
  </si>
  <si>
    <t>Зам.директора _________</t>
  </si>
  <si>
    <t>Дисциплины не выносимые на промежуточную аттестацию</t>
  </si>
  <si>
    <t xml:space="preserve">Дисциплины промежуточной аттестации  </t>
  </si>
  <si>
    <t>Всего часов на 17 человек</t>
  </si>
  <si>
    <t>УП.01 Учебная практика (эл. аппараты)</t>
  </si>
  <si>
    <t>УП.02 Учебная практика (электромонтажная)</t>
  </si>
  <si>
    <t>не зач</t>
  </si>
  <si>
    <t>МДК. 03.01 Геодезия с основами картографии и картографического черчения</t>
  </si>
  <si>
    <t xml:space="preserve">Посещаемость </t>
  </si>
  <si>
    <t>зач</t>
  </si>
  <si>
    <t>Кол.пропусков б/у пр. на 1 студента - 5,4 ч</t>
  </si>
  <si>
    <t>Посещаемость</t>
  </si>
  <si>
    <t>Кол.пропусков б/у пр. на 1 студента - 1,7 ч</t>
  </si>
  <si>
    <t xml:space="preserve">       ВЕДОМОСТЬ ЕЖЕМЕСЯЧНОЙ АТТЕСТАЦИИ СТУДЕНТОВ ГРУППЫ аЭП-117  АН ПОО "Уральский промышленно-экономический техникум" г. Асбест  ЗА ДЕКАБРЬ   2021/2022 учебного года</t>
  </si>
  <si>
    <t xml:space="preserve">       ВЕДОМОСТЬ ЕЖЕМЕСЯЧНОЙ АТТЕСТАЦИИ СТУДЕНТОВ ГРУППЫ аПСО-128  АН ПОО "Уральский промышленно-экономический техникум" г. Асбест  ЗА  ДЕКАБРЬ   2021/2022 учебного года</t>
  </si>
  <si>
    <t>2</t>
  </si>
  <si>
    <t>3</t>
  </si>
  <si>
    <t>4</t>
  </si>
  <si>
    <t xml:space="preserve">ПМ.04 Выполнение работ по одной или нескольким профессиям рабочих, должностям служащих </t>
  </si>
  <si>
    <t>ПП.04 Приобретение практического опыта оценки недвижимого имущества</t>
  </si>
  <si>
    <t>ПМ.04 Определение стоимостинедвижимого имущества</t>
  </si>
  <si>
    <t>МДК. 04.01 Оценка недвижимого имущества (курсовая работа)</t>
  </si>
  <si>
    <t>ПП.03 Приобретение практического опыта выполнения картографо-геодезических работ</t>
  </si>
  <si>
    <t>пропусков б/у пр. на 1 студента - 1,1 ч</t>
  </si>
  <si>
    <t>пропусков б/у пр. на 1 студента - 6,4 ч</t>
  </si>
  <si>
    <t xml:space="preserve">Кол.пропусков на 1 студента-  </t>
  </si>
  <si>
    <t xml:space="preserve">       ВЕДОМОСТЬ ПРОМЕЖУТОЧНОЙ АТТЕСТАЦИИ СТУДЕНТОВ  АН ПОО "Уральский промышленно-экономический техникум" г. Асбест                                                                ГРУППЫ  аПСО-233, аПСОу-133  ЗА  ЯНВАРЬ месяц  2021/2022 учебного года</t>
  </si>
  <si>
    <t>Основы безопасности жизнедеятельности</t>
  </si>
  <si>
    <r>
      <t xml:space="preserve">Неуспевающих    1 </t>
    </r>
    <r>
      <rPr>
        <u val="single"/>
        <sz val="10"/>
        <rFont val="Arial Cyr"/>
        <family val="0"/>
      </rPr>
      <t xml:space="preserve"> чел.</t>
    </r>
  </si>
  <si>
    <t>Астрономия</t>
  </si>
  <si>
    <t>Докуметационное обеспечение управления</t>
  </si>
  <si>
    <t>МДК.01.02 Психология социально-правовой деятельности</t>
  </si>
  <si>
    <t>Число студентов с одной "3"-    чел.</t>
  </si>
  <si>
    <t>Число студентов с одной "4"-  чел.</t>
  </si>
  <si>
    <t>Качество  %</t>
  </si>
  <si>
    <t>Монтаж электрического и электромеханического оборудования</t>
  </si>
  <si>
    <t>Иностранный язык в профессиональной деятельности</t>
  </si>
  <si>
    <t>группы аЭП-312, аЭПу-212 за ФЕВРАЛЬ месяц 2021/2022 учебного года</t>
  </si>
  <si>
    <t xml:space="preserve">       ВЕДОМОСТЬ ПРОМЕЖУТОЧНОЙ АТТЕСТАЦИИ СТУДЕНТОВ  АН ПОО "Уральский промышленно-экономический техникум"   г. Асбест                                                    ГРУППЫ аЭП-312, аЭПу-212 за ФЕВРАЛЬ месяц   2021/2022 учебного года</t>
  </si>
  <si>
    <t xml:space="preserve">       ВЕДОМОСТЬ ЕЖЕМЕСЯЧНОЧНОЙ АТТЕСТАЦИИ СТУДЕНТОВ  АН ПОО "Уральский промышленно-экономический техникум" г. Асбест                                  ГРУППЫ аЗИО-318, аЗИОу-218 за ФЕВРАЛЬ   2021/2022 учебного года</t>
  </si>
  <si>
    <t>Всего часов на 20 человек</t>
  </si>
  <si>
    <t>Качество</t>
  </si>
  <si>
    <r>
      <t>Кол.пропусков б/у пр. на 1 студента - 11</t>
    </r>
    <r>
      <rPr>
        <sz val="11"/>
        <rFont val="Times New Roman"/>
        <family val="1"/>
      </rPr>
      <t>,1 ч</t>
    </r>
  </si>
  <si>
    <t>Кол.пропусков б/у пр. на 1 студента - 14,3 ч</t>
  </si>
  <si>
    <t>Кол.пропусков б/у пр. на 1 студента - 5,6 ч</t>
  </si>
  <si>
    <t xml:space="preserve">МДК.01.01 Управление территориями и недвижимым имуществом </t>
  </si>
  <si>
    <t>МДК.02.01. Кадастры и кадастровая оценка земель</t>
  </si>
  <si>
    <t xml:space="preserve">       ВЕДОМОСТЬ ПРОМЕЖУТОЧНОЙ АТТЕСТАЦИИ СТУДЕНТОВ  АН ПОО "Уральский промышленно-экономический техникум"   г. Асбест                                                    ГРУППЫ аЗИО-318, аЗИОу-218 за ФЕВРАЛЬ месяц   2021/2022 учебного года</t>
  </si>
  <si>
    <t>Успеваемость    %</t>
  </si>
  <si>
    <t>Качество   %</t>
  </si>
  <si>
    <t>Посещаемость  %</t>
  </si>
  <si>
    <r>
      <t xml:space="preserve">Неуспевающих     </t>
    </r>
    <r>
      <rPr>
        <u val="single"/>
        <sz val="10"/>
        <rFont val="Arial Cyr"/>
        <family val="0"/>
      </rPr>
      <t xml:space="preserve"> чел.</t>
    </r>
  </si>
  <si>
    <t>Успеваемость   %</t>
  </si>
  <si>
    <t>Качество      %</t>
  </si>
  <si>
    <t>Посещаемость   %</t>
  </si>
  <si>
    <t xml:space="preserve">Кол.пропусков на 1 студента-   </t>
  </si>
  <si>
    <t>Успеваемость  %</t>
  </si>
  <si>
    <t>ПМ.03 Картографо-геодезическое сопровождение земельно-имущественных  отношений (квалификационный экзамен)</t>
  </si>
  <si>
    <t xml:space="preserve">       ВЕДОМОСТЬ ЕЖЕМЕСЯЧНОЙ АТТЕСТАЦИИ СТУДЕНТОВ  АН ПОО "Уральский промышленно-экономический техникум" г. Асбест                                                                    ГРУППЫ  аПСО-233, аПСОу-133  ЗА  МАРТ  2021/2022 учебного года</t>
  </si>
  <si>
    <t>Трудовое право</t>
  </si>
  <si>
    <t>Статистика</t>
  </si>
  <si>
    <r>
      <t xml:space="preserve">Неуспевающих    0 </t>
    </r>
    <r>
      <rPr>
        <u val="single"/>
        <sz val="10"/>
        <rFont val="Arial Cyr"/>
        <family val="0"/>
      </rPr>
      <t xml:space="preserve"> чел.</t>
    </r>
  </si>
  <si>
    <t>Электробезопасность</t>
  </si>
  <si>
    <t>ПП.01 Производственная практика</t>
  </si>
  <si>
    <t>Зам.директора по УВР_________ Е.В. Хлебникова</t>
  </si>
  <si>
    <t>Зам.директора по УВР_________ Е.В.Хлебникова</t>
  </si>
  <si>
    <t>Бачинина Елена Алексеевна</t>
  </si>
  <si>
    <t>Гаврилов Алексей Денисович</t>
  </si>
  <si>
    <t>Данилова Алина Сергеевна</t>
  </si>
  <si>
    <t>Дурасов Андрей Алексеевич</t>
  </si>
  <si>
    <t>Зуев Артём Алексеевич</t>
  </si>
  <si>
    <t>Исакова Наталья Сергеевна</t>
  </si>
  <si>
    <t>Кокшаров Андрей Васильевич</t>
  </si>
  <si>
    <t>Кривых Анастасия Артемовна</t>
  </si>
  <si>
    <t>Кропачев Данил Дмитриевич</t>
  </si>
  <si>
    <t>Лукашова Алекса Сергеевна</t>
  </si>
  <si>
    <t>Мухаметшина Анастасия Альбертовна</t>
  </si>
  <si>
    <t>Немятовских Яна Владимировна</t>
  </si>
  <si>
    <t>Першина Полина Павловна</t>
  </si>
  <si>
    <t>Русанов Даниил Андреевич</t>
  </si>
  <si>
    <t>Савин Никита Максимович</t>
  </si>
  <si>
    <t>Ситникова Екатерина Николаевна</t>
  </si>
  <si>
    <t>Сухарева Мария Денисовна</t>
  </si>
  <si>
    <t>Турчина Мария Андреевна</t>
  </si>
  <si>
    <t>Удилова Дарья Ивановна</t>
  </si>
  <si>
    <t>Удилова Ксения Ивановна</t>
  </si>
  <si>
    <t>Черненко Денис Васильевич</t>
  </si>
  <si>
    <t>Юдина Кристина Егоровна</t>
  </si>
  <si>
    <t xml:space="preserve">       ВЕДОМОСТЬ ПРОМЕЖУТОЧНОЙ АТТЕСТАЦИИ СТУДЕНТОВ  АН ПОО "Уральский промышленно-экономический техникум" г. Асбест                                                                ГРУППЫ  аПСО-137  ЗА  1 семестр  2022/2023 учебного года</t>
  </si>
  <si>
    <t>Число студентов с одной "3"-     чел.</t>
  </si>
  <si>
    <t>Кол.пропусков б/у на 1 студента-   ч.</t>
  </si>
  <si>
    <t>Кол.пропусков б/у на 1 студента -   ч.</t>
  </si>
  <si>
    <t xml:space="preserve">       ВЕДОМОСТЬ ПРОМЕЖУТОЧНОЙ АТТЕСТАЦИИ СТУДЕНТОВ  АН ПОО "Уральский промышленно-экономический техникум" г. Асбест     ГРУППЫ  аПСО-228, аПСОу-128  ЗА  3 семестр  2022/2023 учебного года</t>
  </si>
  <si>
    <t>Теория государства и права</t>
  </si>
  <si>
    <t>Посещаемость  0 %</t>
  </si>
  <si>
    <t>Кол.пропусков б/у  на 1 студента-  0 ч.</t>
  </si>
  <si>
    <t>Качество  0 %</t>
  </si>
  <si>
    <t>Успеваемость 0   %</t>
  </si>
  <si>
    <t xml:space="preserve">       ВЕДОМОСТЬ ЕЖЕМЕСЯЧНОЙ АТТЕСТАЦИИ СТУДЕНТОВ  АН ПОО "Уральский промышленно-экономический техникум" г. Асбест                                                                    ГРУППЫ  аПСО-333, аПСОу-233  ЗА  СЕНТЯБРЬ  2022/2023 учебного года</t>
  </si>
  <si>
    <t>Основы экологического права</t>
  </si>
  <si>
    <t>Информационные технологии в профессиональной деятельности</t>
  </si>
  <si>
    <t>Безопасность жизнедеятельности</t>
  </si>
  <si>
    <t>Уголовное право</t>
  </si>
  <si>
    <t>Муниципальное право</t>
  </si>
  <si>
    <t>Жилищное право</t>
  </si>
  <si>
    <t>Нотариат</t>
  </si>
  <si>
    <t>Организация работы органов и учреждений социальной защиты населения, органов Пенсионного фонда РФ</t>
  </si>
  <si>
    <t xml:space="preserve">       ВЕДОМОСТЬ ПРОМЕЖУТОЧНОЙ АТТЕСТАЦИИ СТУДЕНТОВ  АН ПОО "Уральский промышленно-экономический техникум" г. Асбест                                                                ГРУППЫ  аПСО-333, аПСОу-233  ЗА  5 семестр  2022/2023 учебного года</t>
  </si>
  <si>
    <t xml:space="preserve">       ВЕДОМОСТЬ ПРОМЕЖУТОЧНОЙ АТТЕСТАЦИИ СТУДЕНТОВ  АН ПОО "Уральский промышленно-экономический техникум"                                 г. Асбест  ГРУППЫ  аПСО-333, аПСОу-233  ЗА  5 семестр  2022/2023 учебного года</t>
  </si>
  <si>
    <t>МДК.01.01.04 Система управления электроприводом</t>
  </si>
  <si>
    <t>МДК.01.03.02 Эксплуатация и обслуживание электрического и электромеханического оборудования</t>
  </si>
  <si>
    <t>МДК.01.03.03 Основы ремонта электрического и электромеханического оборудования</t>
  </si>
  <si>
    <t>МДК.01.04.03 Электрическое и электромеханическое оборудование</t>
  </si>
  <si>
    <r>
      <t xml:space="preserve">       </t>
    </r>
    <r>
      <rPr>
        <sz val="12"/>
        <rFont val="Arial Cyr"/>
        <family val="0"/>
      </rPr>
      <t>ВЕДОМОСТЬ ПРОМЕЖУТОЧНОЙ АТТЕСТАЦИИ СТУДЕНТОВ  АН ПОО "Уральский промышленно-экономический техникум"   г. Асбест   ГРУППЫ аЭП-412, аЭПу-312 за 7 семестр   2022/2023 учебного года</t>
    </r>
  </si>
  <si>
    <r>
      <t xml:space="preserve">Неуспевающих   0 </t>
    </r>
    <r>
      <rPr>
        <u val="single"/>
        <sz val="10"/>
        <rFont val="Arial Cyr"/>
        <family val="0"/>
      </rPr>
      <t xml:space="preserve"> чел.</t>
    </r>
  </si>
  <si>
    <t>Успеваемость   0 %</t>
  </si>
  <si>
    <t>Число студентов с одной "3"-  0 чел.</t>
  </si>
  <si>
    <t>Качество     0 %</t>
  </si>
  <si>
    <t>Кол.пропусков на 1 студента-   0 ч</t>
  </si>
  <si>
    <t>Экзамен МДК.01.01</t>
  </si>
  <si>
    <t>Экзамен МДК.01.03</t>
  </si>
  <si>
    <r>
      <t>Кол.пропусков б/у пр. на 1 студента - 2,1</t>
    </r>
    <r>
      <rPr>
        <sz val="11"/>
        <rFont val="Times New Roman"/>
        <family val="1"/>
      </rPr>
      <t xml:space="preserve"> ч</t>
    </r>
  </si>
  <si>
    <t>Биология</t>
  </si>
  <si>
    <t>Количество часов пропусков</t>
  </si>
  <si>
    <t>Количество человек в группе</t>
  </si>
  <si>
    <t xml:space="preserve">Экономика организации </t>
  </si>
  <si>
    <t>Документационное обеспечение управления</t>
  </si>
  <si>
    <t>Гражданский процесс</t>
  </si>
  <si>
    <t>Страховое дело</t>
  </si>
  <si>
    <t>Менеджмент</t>
  </si>
  <si>
    <t>5</t>
  </si>
  <si>
    <t>Всего часов на 28 человек</t>
  </si>
  <si>
    <t>Всего часов на 15 человек</t>
  </si>
  <si>
    <t>МДК.02.01 Организация работы органов и учреждений СЗ населения, органов Пенсионного фонда Российской Федерации (ПФР)</t>
  </si>
  <si>
    <t xml:space="preserve">       ВЕДОМОСТЬ ЕЖЕМЕСЯЧНОЙ АТТЕСТАЦИИ СТУДЕНТОВ  АН ПОО "Уральский промышленно-экономический техникум" г. Асбест                                                                    ГРУППЫ  аПСО-146  ЗА  НОЯБРЬ  2023/2024 учебного года</t>
  </si>
  <si>
    <t xml:space="preserve">       ВЕДОМОСТЬ ЕЖЕМЕСЯЧНОЙ АТТЕСТАЦИИ СТУДЕНТОВ  АН ПОО "Уральский промышленно-экономический техникум" г. Асбест                                                                    ГРУППЫ  аПСО-237, аПСОу-137  ЗА  НОЯБРЬ  2023/2024 учебного года</t>
  </si>
  <si>
    <t xml:space="preserve">       ВЕДОМОСТЬ ЕЖЕМЕСЯЧНОЙ АТТЕСТАЦИИ СТУДЕНТОВ  АН ПОО "Уральский промышленно-экономический техникум" г. Асбест                                                             ГРУППЫ  аПСО-328, аПСОу-228  ЗА  НОЯБРЬ  2023/2024 учебного года</t>
  </si>
  <si>
    <t>Число студентов с одной "4"-  0  чел.</t>
  </si>
  <si>
    <t>Число студентов с одной "3"-   0  чел.</t>
  </si>
  <si>
    <t xml:space="preserve">       ВЕДОМОСТЬ ПРОМЕЖУТОЧНОЙ АТТЕСТАЦИИ СТУДЕНТОВ  АН ПОО "Уральский промышленно-экономический техникум" г. Асбест     ГРУППЫ  аПСО-237, аПСОу-137  ЗА  3 семестр  2023/2024 учебного года</t>
  </si>
  <si>
    <r>
      <t xml:space="preserve">Неуспевающих   0   </t>
    </r>
    <r>
      <rPr>
        <u val="single"/>
        <sz val="10"/>
        <rFont val="Arial Cyr"/>
        <family val="0"/>
      </rPr>
      <t xml:space="preserve"> чел.</t>
    </r>
  </si>
  <si>
    <t>Успеваемость   0     %</t>
  </si>
  <si>
    <t>Качество   0    %</t>
  </si>
  <si>
    <t>Посещаемость   0    %</t>
  </si>
  <si>
    <t>Кол.пропусков б/у  на 1 студента-   0    ч.</t>
  </si>
  <si>
    <t xml:space="preserve">       ВЕДОМОСТЬ ПРОМЕЖУТОЧНОЙ АТТЕСТАЦИИ СТУДЕНТОВ  АН ПОО "Уральский промышленно-экономический техникум" г. Асбест     ГРУППЫ  аПСО-328, аПСОу-228  ЗА  5 семестр  2023/2024 учебного года</t>
  </si>
  <si>
    <t>МДК.02.01 Организация работы органов и учреждений социальной защиты населения, органов Пенсионного фонда Российской Федерации (ПФР)</t>
  </si>
  <si>
    <t>Всего часов на 27 человек</t>
  </si>
  <si>
    <r>
      <t>Кол.пропусков б/у пр. на 1 студента - 2,9</t>
    </r>
    <r>
      <rPr>
        <sz val="11"/>
        <rFont val="Times New Roman"/>
        <family val="1"/>
      </rPr>
      <t xml:space="preserve"> ч</t>
    </r>
  </si>
  <si>
    <r>
      <t xml:space="preserve">Кол.пропусков б/у пр. на 1 студента - 3,4 </t>
    </r>
    <r>
      <rPr>
        <sz val="11"/>
        <rFont val="Times New Roman"/>
        <family val="1"/>
      </rPr>
      <t xml:space="preserve"> ч</t>
    </r>
  </si>
  <si>
    <r>
      <t xml:space="preserve">Кол.пропусков б/у пр. на 1 студента - 5.1 </t>
    </r>
    <r>
      <rPr>
        <sz val="11"/>
        <rFont val="Times New Roman"/>
        <family val="1"/>
      </rPr>
      <t xml:space="preserve"> ч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</si>
</sst>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[$-FC19]d\ mmmm\ yyyy\ &quot;г.&quot;"/>
    <numFmt numFmtId="176" formatCode="0.000"/>
    <numFmt numFmtId="177" formatCode="0.0%"/>
    <numFmt numFmtId="178" formatCode="0.000%"/>
    <numFmt numFmtId="179" formatCode="0.000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u val="single"/>
      <sz val="10"/>
      <name val="Arial Cyr"/>
      <family val="0"/>
    </font>
    <font>
      <b/>
      <sz val="9"/>
      <color indexed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n"/>
      <right style="thin"/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6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/>
    </xf>
    <xf numFmtId="0" fontId="5" fillId="0" borderId="21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8" fillId="0" borderId="12" xfId="0" applyFont="1" applyFill="1" applyBorder="1" applyAlignment="1">
      <alignment horizontal="left" textRotation="90" wrapText="1"/>
    </xf>
    <xf numFmtId="0" fontId="8" fillId="0" borderId="12" xfId="0" applyFont="1" applyFill="1" applyBorder="1" applyAlignment="1">
      <alignment horizontal="left" textRotation="90"/>
    </xf>
    <xf numFmtId="0" fontId="3" fillId="0" borderId="24" xfId="0" applyFont="1" applyBorder="1" applyAlignment="1">
      <alignment/>
    </xf>
    <xf numFmtId="0" fontId="9" fillId="0" borderId="10" xfId="0" applyFont="1" applyBorder="1" applyAlignment="1">
      <alignment horizontal="left" textRotation="90"/>
    </xf>
    <xf numFmtId="0" fontId="8" fillId="0" borderId="10" xfId="0" applyFont="1" applyBorder="1" applyAlignment="1">
      <alignment horizontal="left" textRotation="90" wrapText="1"/>
    </xf>
    <xf numFmtId="0" fontId="9" fillId="0" borderId="10" xfId="0" applyFont="1" applyBorder="1" applyAlignment="1">
      <alignment textRotation="90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/>
    </xf>
    <xf numFmtId="0" fontId="8" fillId="0" borderId="32" xfId="0" applyFont="1" applyFill="1" applyBorder="1" applyAlignment="1">
      <alignment horizontal="left" textRotation="90" wrapText="1"/>
    </xf>
    <xf numFmtId="0" fontId="8" fillId="0" borderId="31" xfId="0" applyFont="1" applyBorder="1" applyAlignment="1">
      <alignment textRotation="90"/>
    </xf>
    <xf numFmtId="0" fontId="8" fillId="0" borderId="31" xfId="0" applyFont="1" applyBorder="1" applyAlignment="1">
      <alignment horizontal="left" textRotation="90" wrapText="1"/>
    </xf>
    <xf numFmtId="0" fontId="8" fillId="0" borderId="33" xfId="0" applyFont="1" applyBorder="1" applyAlignment="1">
      <alignment horizontal="left" textRotation="90" wrapText="1"/>
    </xf>
    <xf numFmtId="0" fontId="9" fillId="0" borderId="31" xfId="0" applyFont="1" applyBorder="1" applyAlignment="1">
      <alignment horizontal="left" textRotation="90"/>
    </xf>
    <xf numFmtId="0" fontId="9" fillId="0" borderId="31" xfId="0" applyFont="1" applyBorder="1" applyAlignment="1">
      <alignment textRotation="90"/>
    </xf>
    <xf numFmtId="0" fontId="8" fillId="32" borderId="32" xfId="0" applyFont="1" applyFill="1" applyBorder="1" applyAlignment="1">
      <alignment horizontal="center" textRotation="90" wrapText="1"/>
    </xf>
    <xf numFmtId="0" fontId="4" fillId="32" borderId="13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5" fillId="0" borderId="34" xfId="0" applyFont="1" applyBorder="1" applyAlignment="1">
      <alignment horizontal="right"/>
    </xf>
    <xf numFmtId="0" fontId="3" fillId="0" borderId="34" xfId="0" applyFont="1" applyBorder="1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35" xfId="0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/>
    </xf>
    <xf numFmtId="0" fontId="3" fillId="0" borderId="0" xfId="0" applyFont="1" applyBorder="1" applyAlignment="1">
      <alignment vertical="center"/>
    </xf>
    <xf numFmtId="0" fontId="4" fillId="33" borderId="1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/>
    </xf>
    <xf numFmtId="0" fontId="8" fillId="32" borderId="12" xfId="0" applyFont="1" applyFill="1" applyBorder="1" applyAlignment="1">
      <alignment horizontal="left" textRotation="90" wrapText="1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8" fillId="32" borderId="12" xfId="0" applyFont="1" applyFill="1" applyBorder="1" applyAlignment="1">
      <alignment horizontal="left" textRotation="90"/>
    </xf>
    <xf numFmtId="0" fontId="0" fillId="32" borderId="0" xfId="0" applyFill="1" applyBorder="1" applyAlignment="1">
      <alignment/>
    </xf>
    <xf numFmtId="0" fontId="0" fillId="32" borderId="15" xfId="0" applyFill="1" applyBorder="1" applyAlignment="1">
      <alignment/>
    </xf>
    <xf numFmtId="0" fontId="10" fillId="0" borderId="2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/>
    </xf>
    <xf numFmtId="0" fontId="4" fillId="32" borderId="13" xfId="0" applyFont="1" applyFill="1" applyBorder="1" applyAlignment="1">
      <alignment vertical="top"/>
    </xf>
    <xf numFmtId="0" fontId="4" fillId="32" borderId="13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8" fillId="32" borderId="32" xfId="0" applyFont="1" applyFill="1" applyBorder="1" applyAlignment="1">
      <alignment horizontal="center" textRotation="90"/>
    </xf>
    <xf numFmtId="0" fontId="3" fillId="0" borderId="37" xfId="0" applyFont="1" applyBorder="1" applyAlignment="1">
      <alignment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textRotation="90" wrapText="1"/>
    </xf>
    <xf numFmtId="0" fontId="4" fillId="0" borderId="14" xfId="0" applyFont="1" applyFill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4" fillId="0" borderId="38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9" xfId="0" applyFont="1" applyBorder="1" applyAlignment="1">
      <alignment/>
    </xf>
    <xf numFmtId="0" fontId="4" fillId="32" borderId="41" xfId="0" applyFont="1" applyFill="1" applyBorder="1" applyAlignment="1">
      <alignment vertical="top"/>
    </xf>
    <xf numFmtId="0" fontId="13" fillId="0" borderId="1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7" xfId="0" applyFont="1" applyFill="1" applyBorder="1" applyAlignment="1">
      <alignment horizontal="left" textRotation="90"/>
    </xf>
    <xf numFmtId="0" fontId="8" fillId="0" borderId="12" xfId="0" applyFont="1" applyFill="1" applyBorder="1" applyAlignment="1">
      <alignment horizontal="center" textRotation="90" wrapText="1"/>
    </xf>
    <xf numFmtId="0" fontId="8" fillId="0" borderId="12" xfId="0" applyFont="1" applyFill="1" applyBorder="1" applyAlignment="1">
      <alignment horizontal="center" textRotation="90"/>
    </xf>
    <xf numFmtId="0" fontId="8" fillId="0" borderId="11" xfId="0" applyFont="1" applyFill="1" applyBorder="1" applyAlignment="1">
      <alignment horizontal="center" textRotation="90" wrapText="1"/>
    </xf>
    <xf numFmtId="0" fontId="8" fillId="0" borderId="45" xfId="0" applyFont="1" applyFill="1" applyBorder="1" applyAlignment="1">
      <alignment horizontal="left" textRotation="90" wrapText="1"/>
    </xf>
    <xf numFmtId="0" fontId="6" fillId="0" borderId="45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textRotation="90" wrapText="1"/>
    </xf>
    <xf numFmtId="0" fontId="8" fillId="32" borderId="32" xfId="0" applyFont="1" applyFill="1" applyBorder="1" applyAlignment="1">
      <alignment horizontal="left" textRotation="90" wrapText="1"/>
    </xf>
    <xf numFmtId="0" fontId="8" fillId="32" borderId="12" xfId="0" applyFont="1" applyFill="1" applyBorder="1" applyAlignment="1">
      <alignment horizontal="center" textRotation="90" wrapText="1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textRotation="90" wrapText="1"/>
    </xf>
    <xf numFmtId="0" fontId="8" fillId="0" borderId="27" xfId="0" applyFont="1" applyFill="1" applyBorder="1" applyAlignment="1">
      <alignment horizontal="center" textRotation="90" wrapText="1"/>
    </xf>
    <xf numFmtId="0" fontId="6" fillId="32" borderId="11" xfId="0" applyFont="1" applyFill="1" applyBorder="1" applyAlignment="1">
      <alignment horizontal="center" vertical="center"/>
    </xf>
    <xf numFmtId="1" fontId="0" fillId="32" borderId="0" xfId="0" applyNumberFormat="1" applyFill="1" applyBorder="1" applyAlignment="1">
      <alignment/>
    </xf>
    <xf numFmtId="0" fontId="8" fillId="32" borderId="32" xfId="0" applyFont="1" applyFill="1" applyBorder="1" applyAlignment="1">
      <alignment horizontal="left" textRotation="90"/>
    </xf>
    <xf numFmtId="0" fontId="4" fillId="0" borderId="3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50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0" fontId="0" fillId="0" borderId="41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50" xfId="0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4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0" fillId="0" borderId="4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textRotation="90" wrapText="1"/>
    </xf>
    <xf numFmtId="0" fontId="0" fillId="0" borderId="43" xfId="0" applyBorder="1" applyAlignment="1">
      <alignment/>
    </xf>
    <xf numFmtId="0" fontId="8" fillId="0" borderId="64" xfId="0" applyFont="1" applyFill="1" applyBorder="1" applyAlignment="1">
      <alignment horizontal="center" textRotation="90" wrapText="1"/>
    </xf>
    <xf numFmtId="0" fontId="4" fillId="0" borderId="65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NumberFormat="1" applyBorder="1" applyAlignment="1">
      <alignment/>
    </xf>
    <xf numFmtId="0" fontId="4" fillId="0" borderId="48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74" fontId="4" fillId="0" borderId="48" xfId="0" applyNumberFormat="1" applyFont="1" applyFill="1" applyBorder="1" applyAlignment="1">
      <alignment horizontal="center"/>
    </xf>
    <xf numFmtId="174" fontId="0" fillId="0" borderId="42" xfId="0" applyNumberFormat="1" applyFont="1" applyFill="1" applyBorder="1" applyAlignment="1">
      <alignment horizontal="center"/>
    </xf>
    <xf numFmtId="174" fontId="0" fillId="0" borderId="13" xfId="0" applyNumberFormat="1" applyFont="1" applyFill="1" applyBorder="1" applyAlignment="1">
      <alignment horizontal="center"/>
    </xf>
    <xf numFmtId="174" fontId="0" fillId="0" borderId="41" xfId="0" applyNumberFormat="1" applyFont="1" applyFill="1" applyBorder="1" applyAlignment="1">
      <alignment horizontal="center"/>
    </xf>
    <xf numFmtId="174" fontId="4" fillId="0" borderId="31" xfId="0" applyNumberFormat="1" applyFont="1" applyFill="1" applyBorder="1" applyAlignment="1">
      <alignment horizontal="center"/>
    </xf>
    <xf numFmtId="49" fontId="4" fillId="0" borderId="6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67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6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49" fontId="60" fillId="0" borderId="14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3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textRotation="90"/>
    </xf>
    <xf numFmtId="0" fontId="9" fillId="0" borderId="10" xfId="0" applyFont="1" applyBorder="1" applyAlignment="1">
      <alignment textRotation="90" wrapText="1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4" fontId="4" fillId="0" borderId="47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left" textRotation="90" wrapText="1"/>
    </xf>
    <xf numFmtId="0" fontId="4" fillId="0" borderId="69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textRotation="90" wrapText="1"/>
    </xf>
    <xf numFmtId="0" fontId="4" fillId="0" borderId="17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textRotation="90"/>
    </xf>
    <xf numFmtId="0" fontId="4" fillId="0" borderId="6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32" borderId="21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textRotation="90" wrapText="1"/>
    </xf>
    <xf numFmtId="0" fontId="4" fillId="33" borderId="2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/>
    </xf>
    <xf numFmtId="0" fontId="4" fillId="32" borderId="2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textRotation="90"/>
    </xf>
    <xf numFmtId="0" fontId="4" fillId="32" borderId="5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textRotation="90"/>
    </xf>
    <xf numFmtId="0" fontId="6" fillId="0" borderId="23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174" fontId="4" fillId="0" borderId="73" xfId="0" applyNumberFormat="1" applyFont="1" applyFill="1" applyBorder="1" applyAlignment="1">
      <alignment/>
    </xf>
    <xf numFmtId="174" fontId="4" fillId="0" borderId="48" xfId="0" applyNumberFormat="1" applyFont="1" applyBorder="1" applyAlignment="1">
      <alignment/>
    </xf>
    <xf numFmtId="174" fontId="4" fillId="0" borderId="50" xfId="0" applyNumberFormat="1" applyFont="1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 wrapText="1"/>
    </xf>
    <xf numFmtId="0" fontId="4" fillId="32" borderId="61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left" textRotation="90" wrapText="1"/>
    </xf>
    <xf numFmtId="0" fontId="8" fillId="0" borderId="76" xfId="0" applyFont="1" applyFill="1" applyBorder="1" applyAlignment="1">
      <alignment horizontal="center" textRotation="90" wrapText="1"/>
    </xf>
    <xf numFmtId="0" fontId="8" fillId="0" borderId="30" xfId="0" applyFont="1" applyFill="1" applyBorder="1" applyAlignment="1">
      <alignment horizontal="left" textRotation="90" wrapText="1"/>
    </xf>
    <xf numFmtId="0" fontId="8" fillId="0" borderId="77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textRotation="90" wrapText="1"/>
    </xf>
    <xf numFmtId="0" fontId="8" fillId="0" borderId="79" xfId="0" applyFont="1" applyFill="1" applyBorder="1" applyAlignment="1">
      <alignment horizontal="center" textRotation="90" wrapTex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textRotation="90" wrapText="1"/>
    </xf>
    <xf numFmtId="0" fontId="8" fillId="32" borderId="27" xfId="0" applyFont="1" applyFill="1" applyBorder="1" applyAlignment="1">
      <alignment horizontal="left" textRotation="90"/>
    </xf>
    <xf numFmtId="0" fontId="15" fillId="0" borderId="10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textRotation="90" wrapText="1"/>
    </xf>
    <xf numFmtId="0" fontId="0" fillId="0" borderId="0" xfId="0" applyFont="1" applyFill="1" applyAlignment="1">
      <alignment/>
    </xf>
    <xf numFmtId="174" fontId="4" fillId="0" borderId="3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/>
    </xf>
    <xf numFmtId="0" fontId="8" fillId="32" borderId="10" xfId="54" applyFont="1" applyFill="1" applyBorder="1" applyAlignment="1">
      <alignment horizontal="center" textRotation="90" wrapText="1"/>
      <protection/>
    </xf>
    <xf numFmtId="0" fontId="8" fillId="32" borderId="10" xfId="54" applyFont="1" applyFill="1" applyBorder="1" applyAlignment="1">
      <alignment horizontal="left" textRotation="90" wrapText="1"/>
      <protection/>
    </xf>
    <xf numFmtId="0" fontId="4" fillId="0" borderId="40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0" fillId="0" borderId="36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textRotation="90" wrapText="1"/>
    </xf>
    <xf numFmtId="0" fontId="9" fillId="32" borderId="12" xfId="0" applyFont="1" applyFill="1" applyBorder="1" applyAlignment="1">
      <alignment horizontal="left" textRotation="90" wrapText="1"/>
    </xf>
    <xf numFmtId="0" fontId="9" fillId="32" borderId="12" xfId="0" applyFont="1" applyFill="1" applyBorder="1" applyAlignment="1">
      <alignment horizontal="left" textRotation="90"/>
    </xf>
    <xf numFmtId="0" fontId="9" fillId="0" borderId="10" xfId="0" applyFont="1" applyBorder="1" applyAlignment="1">
      <alignment horizontal="left" textRotation="90" wrapText="1"/>
    </xf>
    <xf numFmtId="0" fontId="9" fillId="0" borderId="24" xfId="0" applyFont="1" applyBorder="1" applyAlignment="1">
      <alignment horizontal="left" textRotation="90" wrapText="1"/>
    </xf>
    <xf numFmtId="0" fontId="4" fillId="32" borderId="2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2" borderId="39" xfId="0" applyFont="1" applyFill="1" applyBorder="1" applyAlignment="1">
      <alignment horizontal="center"/>
    </xf>
    <xf numFmtId="0" fontId="4" fillId="32" borderId="2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left" textRotation="90"/>
    </xf>
    <xf numFmtId="0" fontId="11" fillId="0" borderId="50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left"/>
    </xf>
    <xf numFmtId="0" fontId="60" fillId="0" borderId="75" xfId="0" applyFont="1" applyFill="1" applyBorder="1" applyAlignment="1">
      <alignment horizontal="center" vertical="center" wrapText="1"/>
    </xf>
    <xf numFmtId="0" fontId="60" fillId="0" borderId="35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55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49" fontId="60" fillId="0" borderId="16" xfId="0" applyNumberFormat="1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9" fillId="0" borderId="31" xfId="0" applyFont="1" applyBorder="1" applyAlignment="1">
      <alignment horizontal="center" textRotation="90"/>
    </xf>
    <xf numFmtId="0" fontId="4" fillId="0" borderId="7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9" fillId="0" borderId="15" xfId="0" applyFont="1" applyBorder="1" applyAlignment="1">
      <alignment horizontal="center" textRotation="90"/>
    </xf>
    <xf numFmtId="0" fontId="9" fillId="0" borderId="33" xfId="0" applyFont="1" applyBorder="1" applyAlignment="1">
      <alignment horizontal="center" textRotation="90"/>
    </xf>
    <xf numFmtId="0" fontId="4" fillId="32" borderId="35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/>
    </xf>
    <xf numFmtId="0" fontId="4" fillId="0" borderId="51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textRotation="90" wrapText="1"/>
    </xf>
    <xf numFmtId="0" fontId="0" fillId="0" borderId="0" xfId="0" applyFill="1" applyAlignment="1">
      <alignment horizontal="center"/>
    </xf>
    <xf numFmtId="0" fontId="6" fillId="32" borderId="10" xfId="0" applyFont="1" applyFill="1" applyBorder="1" applyAlignment="1">
      <alignment horizontal="center" vertical="center"/>
    </xf>
    <xf numFmtId="0" fontId="6" fillId="32" borderId="4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4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174" fontId="4" fillId="0" borderId="13" xfId="0" applyNumberFormat="1" applyFont="1" applyBorder="1" applyAlignment="1">
      <alignment/>
    </xf>
    <xf numFmtId="0" fontId="60" fillId="0" borderId="1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9" fillId="0" borderId="2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54" xfId="0" applyFont="1" applyBorder="1" applyAlignment="1">
      <alignment/>
    </xf>
    <xf numFmtId="0" fontId="4" fillId="0" borderId="6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32" borderId="78" xfId="0" applyFont="1" applyFill="1" applyBorder="1" applyAlignment="1">
      <alignment vertical="center"/>
    </xf>
    <xf numFmtId="0" fontId="4" fillId="0" borderId="82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left" vertical="center"/>
    </xf>
    <xf numFmtId="0" fontId="4" fillId="32" borderId="75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top" wrapText="1"/>
    </xf>
    <xf numFmtId="0" fontId="13" fillId="0" borderId="50" xfId="0" applyFont="1" applyFill="1" applyBorder="1" applyAlignment="1">
      <alignment horizontal="left"/>
    </xf>
    <xf numFmtId="0" fontId="60" fillId="0" borderId="51" xfId="0" applyFont="1" applyFill="1" applyBorder="1" applyAlignment="1">
      <alignment horizontal="center" vertical="center" wrapText="1"/>
    </xf>
    <xf numFmtId="0" fontId="61" fillId="0" borderId="5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textRotation="90"/>
    </xf>
    <xf numFmtId="0" fontId="3" fillId="0" borderId="84" xfId="0" applyFont="1" applyBorder="1" applyAlignment="1">
      <alignment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/>
    </xf>
    <xf numFmtId="0" fontId="1" fillId="0" borderId="87" xfId="0" applyFont="1" applyBorder="1" applyAlignment="1">
      <alignment/>
    </xf>
    <xf numFmtId="0" fontId="5" fillId="0" borderId="88" xfId="0" applyFont="1" applyBorder="1" applyAlignment="1">
      <alignment horizontal="right"/>
    </xf>
    <xf numFmtId="0" fontId="6" fillId="32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/>
    </xf>
    <xf numFmtId="0" fontId="3" fillId="0" borderId="93" xfId="0" applyFont="1" applyFill="1" applyBorder="1" applyAlignment="1">
      <alignment/>
    </xf>
    <xf numFmtId="0" fontId="3" fillId="0" borderId="94" xfId="0" applyFont="1" applyFill="1" applyBorder="1" applyAlignment="1">
      <alignment/>
    </xf>
    <xf numFmtId="0" fontId="3" fillId="0" borderId="31" xfId="0" applyFont="1" applyBorder="1" applyAlignment="1">
      <alignment horizontal="center" vertical="center" textRotation="90"/>
    </xf>
    <xf numFmtId="0" fontId="9" fillId="0" borderId="31" xfId="0" applyFont="1" applyBorder="1" applyAlignment="1">
      <alignment textRotation="90" wrapText="1"/>
    </xf>
    <xf numFmtId="0" fontId="3" fillId="0" borderId="67" xfId="0" applyFont="1" applyBorder="1" applyAlignment="1">
      <alignment/>
    </xf>
    <xf numFmtId="0" fontId="4" fillId="0" borderId="7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74" fontId="4" fillId="0" borderId="42" xfId="0" applyNumberFormat="1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61" fillId="0" borderId="95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96" xfId="0" applyFont="1" applyFill="1" applyBorder="1" applyAlignment="1">
      <alignment horizontal="center" vertical="center" wrapText="1"/>
    </xf>
    <xf numFmtId="174" fontId="4" fillId="0" borderId="86" xfId="0" applyNumberFormat="1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3" fillId="0" borderId="90" xfId="0" applyFont="1" applyBorder="1" applyAlignment="1">
      <alignment horizontal="center" vertical="center"/>
    </xf>
    <xf numFmtId="0" fontId="13" fillId="0" borderId="91" xfId="0" applyFont="1" applyBorder="1" applyAlignment="1">
      <alignment horizontal="center" vertical="center"/>
    </xf>
    <xf numFmtId="0" fontId="13" fillId="0" borderId="93" xfId="0" applyFont="1" applyBorder="1" applyAlignment="1">
      <alignment/>
    </xf>
    <xf numFmtId="0" fontId="13" fillId="0" borderId="97" xfId="0" applyFont="1" applyBorder="1" applyAlignment="1">
      <alignment/>
    </xf>
    <xf numFmtId="0" fontId="13" fillId="0" borderId="94" xfId="0" applyFont="1" applyBorder="1" applyAlignment="1">
      <alignment/>
    </xf>
    <xf numFmtId="0" fontId="8" fillId="0" borderId="77" xfId="0" applyFont="1" applyFill="1" applyBorder="1" applyAlignment="1">
      <alignment horizontal="center" textRotation="90" wrapText="1"/>
    </xf>
    <xf numFmtId="0" fontId="60" fillId="0" borderId="78" xfId="0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6" fillId="32" borderId="13" xfId="0" applyFont="1" applyFill="1" applyBorder="1" applyAlignment="1">
      <alignment horizontal="left" vertical="center"/>
    </xf>
    <xf numFmtId="0" fontId="8" fillId="0" borderId="98" xfId="0" applyFont="1" applyFill="1" applyBorder="1" applyAlignment="1">
      <alignment horizontal="center" textRotation="90"/>
    </xf>
    <xf numFmtId="0" fontId="8" fillId="0" borderId="98" xfId="0" applyFont="1" applyFill="1" applyBorder="1" applyAlignment="1">
      <alignment horizontal="left" textRotation="90" wrapText="1"/>
    </xf>
    <xf numFmtId="0" fontId="15" fillId="0" borderId="98" xfId="0" applyFont="1" applyFill="1" applyBorder="1" applyAlignment="1">
      <alignment textRotation="90" wrapText="1"/>
    </xf>
    <xf numFmtId="0" fontId="4" fillId="0" borderId="67" xfId="0" applyFont="1" applyFill="1" applyBorder="1" applyAlignment="1">
      <alignment horizontal="center" vertical="center" wrapText="1"/>
    </xf>
    <xf numFmtId="0" fontId="8" fillId="0" borderId="99" xfId="0" applyFont="1" applyFill="1" applyBorder="1" applyAlignment="1">
      <alignment horizontal="left" textRotation="90" wrapTex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 wrapText="1"/>
    </xf>
    <xf numFmtId="0" fontId="60" fillId="0" borderId="101" xfId="0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8" fillId="32" borderId="30" xfId="0" applyFont="1" applyFill="1" applyBorder="1" applyAlignment="1">
      <alignment horizontal="center" textRotation="90" wrapText="1"/>
    </xf>
    <xf numFmtId="0" fontId="18" fillId="0" borderId="31" xfId="0" applyFont="1" applyFill="1" applyBorder="1" applyAlignment="1">
      <alignment horizontal="center" textRotation="90" wrapText="1"/>
    </xf>
    <xf numFmtId="0" fontId="18" fillId="0" borderId="31" xfId="0" applyFont="1" applyBorder="1" applyAlignment="1">
      <alignment horizontal="center" textRotation="90"/>
    </xf>
    <xf numFmtId="0" fontId="18" fillId="0" borderId="77" xfId="0" applyFont="1" applyFill="1" applyBorder="1" applyAlignment="1">
      <alignment horizontal="center" textRotation="90" wrapText="1"/>
    </xf>
    <xf numFmtId="0" fontId="18" fillId="0" borderId="71" xfId="0" applyFont="1" applyFill="1" applyBorder="1" applyAlignment="1">
      <alignment horizontal="center" textRotation="90" wrapText="1"/>
    </xf>
    <xf numFmtId="0" fontId="18" fillId="32" borderId="32" xfId="0" applyFont="1" applyFill="1" applyBorder="1" applyAlignment="1">
      <alignment horizontal="center" textRotation="90"/>
    </xf>
    <xf numFmtId="0" fontId="18" fillId="32" borderId="32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textRotation="90" wrapText="1"/>
    </xf>
    <xf numFmtId="0" fontId="4" fillId="0" borderId="82" xfId="0" applyFont="1" applyFill="1" applyBorder="1" applyAlignment="1">
      <alignment vertical="center"/>
    </xf>
    <xf numFmtId="0" fontId="4" fillId="0" borderId="9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top" wrapText="1"/>
    </xf>
    <xf numFmtId="174" fontId="4" fillId="0" borderId="31" xfId="0" applyNumberFormat="1" applyFont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5" fillId="0" borderId="97" xfId="0" applyFont="1" applyBorder="1" applyAlignment="1">
      <alignment/>
    </xf>
    <xf numFmtId="0" fontId="5" fillId="0" borderId="93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Border="1" applyAlignment="1">
      <alignment/>
    </xf>
    <xf numFmtId="0" fontId="17" fillId="0" borderId="45" xfId="0" applyFont="1" applyFill="1" applyBorder="1" applyAlignment="1">
      <alignment horizontal="center" textRotation="90" wrapText="1"/>
    </xf>
    <xf numFmtId="0" fontId="17" fillId="0" borderId="10" xfId="0" applyFont="1" applyFill="1" applyBorder="1" applyAlignment="1">
      <alignment horizontal="left" textRotation="90" wrapText="1"/>
    </xf>
    <xf numFmtId="0" fontId="17" fillId="0" borderId="10" xfId="54" applyFont="1" applyFill="1" applyBorder="1" applyAlignment="1">
      <alignment horizontal="left" textRotation="90" wrapText="1"/>
      <protection/>
    </xf>
    <xf numFmtId="0" fontId="17" fillId="32" borderId="10" xfId="54" applyFont="1" applyFill="1" applyBorder="1" applyAlignment="1">
      <alignment horizontal="center" textRotation="90" wrapText="1"/>
      <protection/>
    </xf>
    <xf numFmtId="0" fontId="17" fillId="32" borderId="27" xfId="0" applyFont="1" applyFill="1" applyBorder="1" applyAlignment="1">
      <alignment horizontal="left" textRotation="90" wrapText="1"/>
    </xf>
    <xf numFmtId="0" fontId="8" fillId="32" borderId="34" xfId="0" applyFont="1" applyFill="1" applyBorder="1" applyAlignment="1">
      <alignment textRotation="90" wrapText="1"/>
    </xf>
    <xf numFmtId="174" fontId="4" fillId="0" borderId="1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6" fillId="32" borderId="5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/>
    </xf>
    <xf numFmtId="0" fontId="60" fillId="0" borderId="69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/>
    </xf>
    <xf numFmtId="0" fontId="8" fillId="32" borderId="45" xfId="0" applyFont="1" applyFill="1" applyBorder="1" applyAlignment="1">
      <alignment horizontal="center" textRotation="90" wrapText="1"/>
    </xf>
    <xf numFmtId="0" fontId="3" fillId="0" borderId="48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0" fillId="0" borderId="15" xfId="0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0" fillId="32" borderId="104" xfId="0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8" fillId="0" borderId="30" xfId="0" applyFont="1" applyFill="1" applyBorder="1" applyAlignment="1">
      <alignment horizontal="center" textRotation="90"/>
    </xf>
    <xf numFmtId="0" fontId="8" fillId="32" borderId="79" xfId="0" applyFont="1" applyFill="1" applyBorder="1" applyAlignment="1">
      <alignment horizontal="left" textRotation="90"/>
    </xf>
    <xf numFmtId="0" fontId="5" fillId="0" borderId="97" xfId="0" applyFont="1" applyFill="1" applyBorder="1" applyAlignment="1">
      <alignment/>
    </xf>
    <xf numFmtId="0" fontId="6" fillId="0" borderId="105" xfId="0" applyFont="1" applyFill="1" applyBorder="1" applyAlignment="1">
      <alignment horizontal="center" vertical="center"/>
    </xf>
    <xf numFmtId="0" fontId="0" fillId="0" borderId="104" xfId="0" applyNumberFormat="1" applyBorder="1" applyAlignment="1">
      <alignment/>
    </xf>
    <xf numFmtId="0" fontId="8" fillId="0" borderId="11" xfId="0" applyFont="1" applyFill="1" applyBorder="1" applyAlignment="1">
      <alignment horizontal="left" textRotation="90" wrapText="1"/>
    </xf>
    <xf numFmtId="0" fontId="8" fillId="0" borderId="79" xfId="0" applyFont="1" applyFill="1" applyBorder="1" applyAlignment="1">
      <alignment horizontal="left" textRotation="90"/>
    </xf>
    <xf numFmtId="49" fontId="4" fillId="0" borderId="40" xfId="0" applyNumberFormat="1" applyFont="1" applyFill="1" applyBorder="1" applyAlignment="1">
      <alignment horizontal="center"/>
    </xf>
    <xf numFmtId="49" fontId="4" fillId="33" borderId="36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9" fontId="4" fillId="33" borderId="70" xfId="0" applyNumberFormat="1" applyFont="1" applyFill="1" applyBorder="1" applyAlignment="1">
      <alignment horizontal="center"/>
    </xf>
    <xf numFmtId="49" fontId="4" fillId="0" borderId="70" xfId="0" applyNumberFormat="1" applyFont="1" applyFill="1" applyBorder="1" applyAlignment="1">
      <alignment horizontal="center"/>
    </xf>
    <xf numFmtId="0" fontId="16" fillId="0" borderId="48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18" fillId="0" borderId="79" xfId="0" applyFont="1" applyFill="1" applyBorder="1" applyAlignment="1">
      <alignment horizontal="center" textRotation="90" wrapText="1"/>
    </xf>
    <xf numFmtId="49" fontId="4" fillId="0" borderId="60" xfId="0" applyNumberFormat="1" applyFont="1" applyFill="1" applyBorder="1" applyAlignment="1">
      <alignment horizontal="center"/>
    </xf>
    <xf numFmtId="0" fontId="4" fillId="33" borderId="106" xfId="0" applyFont="1" applyFill="1" applyBorder="1" applyAlignment="1">
      <alignment horizontal="center" vertical="center" wrapText="1"/>
    </xf>
    <xf numFmtId="0" fontId="13" fillId="32" borderId="35" xfId="53" applyFont="1" applyFill="1" applyBorder="1" applyAlignment="1">
      <alignment horizontal="left" vertical="center"/>
      <protection/>
    </xf>
    <xf numFmtId="0" fontId="62" fillId="32" borderId="35" xfId="53" applyFont="1" applyFill="1" applyBorder="1" applyAlignment="1">
      <alignment horizontal="left" vertical="center"/>
      <protection/>
    </xf>
    <xf numFmtId="0" fontId="13" fillId="0" borderId="35" xfId="53" applyFont="1" applyBorder="1" applyAlignment="1">
      <alignment horizontal="left" vertical="center"/>
      <protection/>
    </xf>
    <xf numFmtId="0" fontId="13" fillId="32" borderId="83" xfId="53" applyFont="1" applyFill="1" applyBorder="1" applyAlignment="1">
      <alignment horizontal="left" vertical="center"/>
      <protection/>
    </xf>
    <xf numFmtId="0" fontId="13" fillId="0" borderId="83" xfId="53" applyFont="1" applyBorder="1" applyAlignment="1">
      <alignment horizontal="left" vertical="center"/>
      <protection/>
    </xf>
    <xf numFmtId="0" fontId="13" fillId="0" borderId="3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 textRotation="90" wrapText="1"/>
    </xf>
    <xf numFmtId="0" fontId="8" fillId="0" borderId="45" xfId="0" applyFont="1" applyFill="1" applyBorder="1" applyAlignment="1">
      <alignment horizontal="center" textRotation="90" wrapText="1"/>
    </xf>
    <xf numFmtId="2" fontId="4" fillId="0" borderId="10" xfId="0" applyNumberFormat="1" applyFont="1" applyBorder="1" applyAlignment="1">
      <alignment/>
    </xf>
    <xf numFmtId="0" fontId="61" fillId="0" borderId="42" xfId="53" applyFont="1" applyFill="1" applyBorder="1" applyAlignment="1">
      <alignment horizontal="center"/>
      <protection/>
    </xf>
    <xf numFmtId="0" fontId="4" fillId="0" borderId="51" xfId="0" applyFont="1" applyFill="1" applyBorder="1" applyAlignment="1">
      <alignment horizontal="center" vertical="top" wrapText="1"/>
    </xf>
    <xf numFmtId="0" fontId="61" fillId="0" borderId="13" xfId="53" applyFont="1" applyBorder="1" applyAlignment="1">
      <alignment horizontal="center"/>
      <protection/>
    </xf>
    <xf numFmtId="0" fontId="4" fillId="0" borderId="7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8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textRotation="255" wrapText="1"/>
    </xf>
    <xf numFmtId="0" fontId="10" fillId="0" borderId="6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0" fillId="0" borderId="6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99" xfId="0" applyFont="1" applyFill="1" applyBorder="1" applyAlignment="1">
      <alignment horizontal="center" textRotation="90" wrapText="1"/>
    </xf>
    <xf numFmtId="0" fontId="15" fillId="0" borderId="98" xfId="0" applyFont="1" applyFill="1" applyBorder="1" applyAlignment="1">
      <alignment horizontal="center" textRotation="90" wrapText="1"/>
    </xf>
    <xf numFmtId="0" fontId="8" fillId="0" borderId="98" xfId="0" applyFont="1" applyFill="1" applyBorder="1" applyAlignment="1">
      <alignment horizontal="center" textRotation="90" wrapText="1"/>
    </xf>
    <xf numFmtId="0" fontId="8" fillId="32" borderId="22" xfId="0" applyFont="1" applyFill="1" applyBorder="1" applyAlignment="1">
      <alignment horizontal="left" textRotation="90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95" xfId="0" applyFont="1" applyFill="1" applyBorder="1" applyAlignment="1">
      <alignment horizontal="center" vertical="center" wrapText="1"/>
    </xf>
    <xf numFmtId="0" fontId="60" fillId="0" borderId="68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/>
    </xf>
    <xf numFmtId="0" fontId="60" fillId="0" borderId="67" xfId="0" applyFont="1" applyFill="1" applyBorder="1" applyAlignment="1">
      <alignment horizontal="center" vertical="center"/>
    </xf>
    <xf numFmtId="0" fontId="60" fillId="0" borderId="60" xfId="0" applyFont="1" applyFill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9" fillId="0" borderId="31" xfId="0" applyFont="1" applyBorder="1" applyAlignment="1">
      <alignment horizontal="center" textRotation="90"/>
    </xf>
    <xf numFmtId="0" fontId="9" fillId="0" borderId="50" xfId="0" applyFont="1" applyBorder="1" applyAlignment="1">
      <alignment horizontal="center" textRotation="90"/>
    </xf>
    <xf numFmtId="0" fontId="0" fillId="0" borderId="0" xfId="0" applyFont="1" applyFill="1" applyBorder="1" applyAlignment="1">
      <alignment horizontal="left"/>
    </xf>
    <xf numFmtId="0" fontId="0" fillId="0" borderId="43" xfId="0" applyBorder="1" applyAlignment="1">
      <alignment horizontal="center"/>
    </xf>
    <xf numFmtId="0" fontId="3" fillId="0" borderId="74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3" fillId="0" borderId="8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9" fillId="0" borderId="74" xfId="0" applyFont="1" applyBorder="1" applyAlignment="1">
      <alignment horizontal="center" textRotation="90"/>
    </xf>
    <xf numFmtId="0" fontId="9" fillId="0" borderId="31" xfId="0" applyFont="1" applyBorder="1" applyAlignment="1">
      <alignment horizontal="center" textRotation="90" wrapText="1"/>
    </xf>
    <xf numFmtId="0" fontId="9" fillId="0" borderId="50" xfId="0" applyFont="1" applyBorder="1" applyAlignment="1">
      <alignment horizontal="center" textRotation="90" wrapText="1"/>
    </xf>
    <xf numFmtId="0" fontId="5" fillId="0" borderId="107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0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textRotation="90"/>
    </xf>
    <xf numFmtId="0" fontId="3" fillId="0" borderId="50" xfId="0" applyFont="1" applyBorder="1" applyAlignment="1">
      <alignment horizontal="center" textRotation="90"/>
    </xf>
    <xf numFmtId="0" fontId="3" fillId="0" borderId="31" xfId="0" applyFont="1" applyBorder="1" applyAlignment="1">
      <alignment horizontal="center" textRotation="90" wrapText="1"/>
    </xf>
    <xf numFmtId="0" fontId="3" fillId="0" borderId="50" xfId="0" applyFont="1" applyBorder="1" applyAlignment="1">
      <alignment horizontal="center" textRotation="90" wrapText="1"/>
    </xf>
    <xf numFmtId="0" fontId="0" fillId="0" borderId="15" xfId="0" applyBorder="1" applyAlignment="1">
      <alignment/>
    </xf>
    <xf numFmtId="0" fontId="3" fillId="0" borderId="42" xfId="0" applyFont="1" applyBorder="1" applyAlignment="1">
      <alignment horizontal="center" vertical="center" textRotation="90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textRotation="90" wrapText="1"/>
    </xf>
    <xf numFmtId="0" fontId="9" fillId="0" borderId="50" xfId="0" applyFont="1" applyFill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9" fillId="0" borderId="13" xfId="0" applyFont="1" applyBorder="1" applyAlignment="1">
      <alignment horizontal="center" textRotation="9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 textRotation="90" wrapText="1"/>
    </xf>
    <xf numFmtId="0" fontId="3" fillId="0" borderId="50" xfId="0" applyFont="1" applyFill="1" applyBorder="1" applyAlignment="1">
      <alignment horizontal="center" textRotation="90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4"/>
  <sheetViews>
    <sheetView zoomScalePageLayoutView="0" workbookViewId="0" topLeftCell="H7">
      <selection activeCell="Y35" sqref="Y35"/>
    </sheetView>
  </sheetViews>
  <sheetFormatPr defaultColWidth="9.00390625" defaultRowHeight="12.75"/>
  <cols>
    <col min="1" max="1" width="3.375" style="0" customWidth="1"/>
    <col min="2" max="2" width="40.25390625" style="0" customWidth="1"/>
    <col min="3" max="3" width="3.75390625" style="0" customWidth="1"/>
    <col min="4" max="4" width="3.875" style="0" customWidth="1"/>
    <col min="5" max="7" width="3.75390625" style="87" customWidth="1"/>
    <col min="8" max="8" width="3.375" style="0" customWidth="1"/>
    <col min="9" max="9" width="3.625" style="0" customWidth="1"/>
    <col min="10" max="10" width="4.125" style="0" customWidth="1"/>
    <col min="11" max="11" width="4.75390625" style="0" customWidth="1"/>
    <col min="12" max="13" width="5.125" style="87" customWidth="1"/>
    <col min="14" max="14" width="5.75390625" style="0" customWidth="1"/>
    <col min="15" max="16" width="4.625" style="0" customWidth="1"/>
    <col min="17" max="17" width="4.25390625" style="0" customWidth="1"/>
    <col min="18" max="18" width="4.875" style="0" customWidth="1"/>
    <col min="19" max="19" width="5.375" style="0" customWidth="1"/>
    <col min="20" max="20" width="5.00390625" style="0" customWidth="1"/>
    <col min="24" max="25" width="14.875" style="0" customWidth="1"/>
  </cols>
  <sheetData>
    <row r="1" spans="1:27" ht="36" customHeight="1">
      <c r="A1" s="618" t="s">
        <v>139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Y1" s="108" t="s">
        <v>113</v>
      </c>
      <c r="Z1" s="108" t="s">
        <v>17</v>
      </c>
      <c r="AA1" s="108" t="s">
        <v>18</v>
      </c>
    </row>
    <row r="2" spans="1:27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T2" s="1"/>
      <c r="Y2" s="109">
        <v>2016</v>
      </c>
      <c r="Z2" s="110">
        <v>144</v>
      </c>
      <c r="AA2" s="109">
        <v>14</v>
      </c>
    </row>
    <row r="3" spans="1:20" ht="141.75" customHeight="1" thickBot="1">
      <c r="A3" s="42" t="s">
        <v>0</v>
      </c>
      <c r="B3" s="43" t="s">
        <v>1</v>
      </c>
      <c r="C3" s="124" t="s">
        <v>27</v>
      </c>
      <c r="D3" s="122" t="s">
        <v>26</v>
      </c>
      <c r="E3" s="129" t="s">
        <v>30</v>
      </c>
      <c r="F3" s="129" t="s">
        <v>12</v>
      </c>
      <c r="G3" s="129" t="s">
        <v>76</v>
      </c>
      <c r="H3" s="123" t="s">
        <v>11</v>
      </c>
      <c r="I3" s="123" t="s">
        <v>13</v>
      </c>
      <c r="J3" s="122" t="s">
        <v>14</v>
      </c>
      <c r="K3" s="129" t="s">
        <v>77</v>
      </c>
      <c r="L3" s="123" t="s">
        <v>16</v>
      </c>
      <c r="M3" s="123" t="s">
        <v>15</v>
      </c>
      <c r="N3" s="45" t="s">
        <v>28</v>
      </c>
      <c r="O3" s="44" t="s">
        <v>29</v>
      </c>
      <c r="P3" s="31" t="s">
        <v>9</v>
      </c>
      <c r="Q3" s="45" t="s">
        <v>4</v>
      </c>
      <c r="R3" s="45" t="s">
        <v>3</v>
      </c>
      <c r="S3" s="46" t="s">
        <v>2</v>
      </c>
      <c r="T3" s="45" t="s">
        <v>34</v>
      </c>
    </row>
    <row r="4" spans="1:24" ht="18.75" customHeight="1" thickBot="1">
      <c r="A4" s="15">
        <v>1</v>
      </c>
      <c r="B4" s="94" t="s">
        <v>62</v>
      </c>
      <c r="C4" s="238">
        <v>2</v>
      </c>
      <c r="D4" s="106">
        <v>4</v>
      </c>
      <c r="E4" s="107">
        <v>4</v>
      </c>
      <c r="F4" s="233">
        <v>2</v>
      </c>
      <c r="G4" s="233">
        <v>2</v>
      </c>
      <c r="H4" s="233">
        <v>2</v>
      </c>
      <c r="I4" s="107">
        <v>5</v>
      </c>
      <c r="J4" s="181">
        <v>2</v>
      </c>
      <c r="K4" s="107">
        <v>4</v>
      </c>
      <c r="L4" s="106">
        <v>4</v>
      </c>
      <c r="M4" s="236" t="s">
        <v>141</v>
      </c>
      <c r="N4" s="224">
        <f>(C4+D4+E4+F4+G4+H4+I4+J4+K4+L4+M4)/11</f>
        <v>3</v>
      </c>
      <c r="O4" s="197"/>
      <c r="P4" s="198">
        <v>6</v>
      </c>
      <c r="Q4" s="190">
        <v>12</v>
      </c>
      <c r="R4" s="190"/>
      <c r="S4" s="191">
        <v>12</v>
      </c>
      <c r="T4" s="190">
        <v>4</v>
      </c>
      <c r="V4">
        <f aca="true" t="shared" si="0" ref="V4:V17">COUNTIF(C4:M4,2)</f>
        <v>6</v>
      </c>
      <c r="W4" s="74">
        <f>COUNTIF(C4:M4,""&lt;=3)</f>
        <v>0</v>
      </c>
      <c r="X4" s="74"/>
    </row>
    <row r="5" spans="1:24" ht="18.75" customHeight="1" thickBot="1">
      <c r="A5" s="14">
        <v>2</v>
      </c>
      <c r="B5" s="94" t="s">
        <v>63</v>
      </c>
      <c r="C5" s="37">
        <v>4</v>
      </c>
      <c r="D5" s="38">
        <v>5</v>
      </c>
      <c r="E5" s="13">
        <v>4</v>
      </c>
      <c r="F5" s="13">
        <v>5</v>
      </c>
      <c r="G5" s="13">
        <v>4</v>
      </c>
      <c r="H5" s="13">
        <v>4</v>
      </c>
      <c r="I5" s="13">
        <v>5</v>
      </c>
      <c r="J5" s="38">
        <v>4</v>
      </c>
      <c r="K5" s="13">
        <v>5</v>
      </c>
      <c r="L5" s="38">
        <v>4</v>
      </c>
      <c r="M5" s="95" t="s">
        <v>142</v>
      </c>
      <c r="N5" s="224">
        <f aca="true" t="shared" si="1" ref="N5:N12">(C5+D5+E5+F5+G5+H5+I5+J5+K5+L5+M5)/11</f>
        <v>4.2727272727272725</v>
      </c>
      <c r="O5" s="161"/>
      <c r="P5" s="162"/>
      <c r="Q5" s="153"/>
      <c r="R5" s="153"/>
      <c r="S5" s="154"/>
      <c r="T5" s="153">
        <v>1</v>
      </c>
      <c r="V5">
        <f t="shared" si="0"/>
        <v>0</v>
      </c>
      <c r="W5" s="74">
        <f aca="true" t="shared" si="2" ref="W5:W17">COUNTIF(C5:M5,"&lt;=3")</f>
        <v>0</v>
      </c>
      <c r="X5" s="74"/>
    </row>
    <row r="6" spans="1:23" ht="18.75" customHeight="1" thickBot="1">
      <c r="A6" s="14">
        <v>3</v>
      </c>
      <c r="B6" s="94" t="s">
        <v>64</v>
      </c>
      <c r="C6" s="239">
        <v>2</v>
      </c>
      <c r="D6" s="72">
        <v>2</v>
      </c>
      <c r="E6" s="71">
        <v>2</v>
      </c>
      <c r="F6" s="71">
        <v>2</v>
      </c>
      <c r="G6" s="71">
        <v>2</v>
      </c>
      <c r="H6" s="71">
        <v>2</v>
      </c>
      <c r="I6" s="13">
        <v>5</v>
      </c>
      <c r="J6" s="72">
        <v>2</v>
      </c>
      <c r="K6" s="13">
        <v>4</v>
      </c>
      <c r="L6" s="38">
        <v>4</v>
      </c>
      <c r="M6" s="235" t="s">
        <v>141</v>
      </c>
      <c r="N6" s="224">
        <f t="shared" si="1"/>
        <v>2.6363636363636362</v>
      </c>
      <c r="O6" s="161"/>
      <c r="P6" s="162">
        <v>8</v>
      </c>
      <c r="Q6" s="153">
        <v>6</v>
      </c>
      <c r="R6" s="153"/>
      <c r="S6" s="154">
        <v>6</v>
      </c>
      <c r="T6" s="153"/>
      <c r="V6">
        <f t="shared" si="0"/>
        <v>8</v>
      </c>
      <c r="W6" s="74">
        <f t="shared" si="2"/>
        <v>7</v>
      </c>
    </row>
    <row r="7" spans="1:23" ht="18.75" customHeight="1" thickBot="1">
      <c r="A7" s="14">
        <v>4</v>
      </c>
      <c r="B7" s="94" t="s">
        <v>65</v>
      </c>
      <c r="C7" s="239">
        <v>2</v>
      </c>
      <c r="D7" s="72">
        <v>2</v>
      </c>
      <c r="E7" s="71">
        <v>2</v>
      </c>
      <c r="F7" s="13">
        <v>3</v>
      </c>
      <c r="G7" s="71">
        <v>2</v>
      </c>
      <c r="H7" s="71">
        <v>2</v>
      </c>
      <c r="I7" s="13">
        <v>5</v>
      </c>
      <c r="J7" s="72">
        <v>2</v>
      </c>
      <c r="K7" s="38">
        <v>4</v>
      </c>
      <c r="L7" s="38">
        <v>4</v>
      </c>
      <c r="M7" s="235" t="s">
        <v>141</v>
      </c>
      <c r="N7" s="224">
        <f t="shared" si="1"/>
        <v>2.727272727272727</v>
      </c>
      <c r="O7" s="161"/>
      <c r="P7" s="162">
        <v>7</v>
      </c>
      <c r="Q7" s="153"/>
      <c r="R7" s="153"/>
      <c r="S7" s="154"/>
      <c r="T7" s="153">
        <v>3</v>
      </c>
      <c r="V7">
        <f t="shared" si="0"/>
        <v>7</v>
      </c>
      <c r="W7" s="74">
        <f t="shared" si="2"/>
        <v>7</v>
      </c>
    </row>
    <row r="8" spans="1:23" ht="18.75" customHeight="1" thickBot="1">
      <c r="A8" s="14">
        <v>5</v>
      </c>
      <c r="B8" s="94" t="s">
        <v>66</v>
      </c>
      <c r="C8" s="37">
        <v>3</v>
      </c>
      <c r="D8" s="72">
        <v>2</v>
      </c>
      <c r="E8" s="71" t="s">
        <v>61</v>
      </c>
      <c r="F8" s="13">
        <v>4</v>
      </c>
      <c r="G8" s="71">
        <v>2</v>
      </c>
      <c r="H8" s="13">
        <v>4</v>
      </c>
      <c r="I8" s="13">
        <v>5</v>
      </c>
      <c r="J8" s="38">
        <v>4</v>
      </c>
      <c r="K8" s="71" t="s">
        <v>61</v>
      </c>
      <c r="L8" s="38">
        <v>4</v>
      </c>
      <c r="M8" s="235" t="s">
        <v>141</v>
      </c>
      <c r="N8" s="224">
        <v>3.1</v>
      </c>
      <c r="O8" s="161"/>
      <c r="P8" s="162">
        <v>5</v>
      </c>
      <c r="Q8" s="153">
        <v>50</v>
      </c>
      <c r="R8" s="153">
        <v>50</v>
      </c>
      <c r="S8" s="154"/>
      <c r="T8" s="153">
        <v>1</v>
      </c>
      <c r="V8">
        <f t="shared" si="0"/>
        <v>3</v>
      </c>
      <c r="W8" s="74">
        <f t="shared" si="2"/>
        <v>3</v>
      </c>
    </row>
    <row r="9" spans="1:23" ht="18.75" customHeight="1" thickBot="1">
      <c r="A9" s="14">
        <v>6</v>
      </c>
      <c r="B9" s="94" t="s">
        <v>67</v>
      </c>
      <c r="C9" s="37">
        <v>3</v>
      </c>
      <c r="D9" s="38">
        <v>4</v>
      </c>
      <c r="E9" s="13">
        <v>4</v>
      </c>
      <c r="F9" s="71">
        <v>2</v>
      </c>
      <c r="G9" s="71">
        <v>2</v>
      </c>
      <c r="H9" s="13">
        <v>4</v>
      </c>
      <c r="I9" s="13">
        <v>5</v>
      </c>
      <c r="J9" s="72">
        <v>2</v>
      </c>
      <c r="K9" s="38">
        <v>5</v>
      </c>
      <c r="L9" s="38">
        <v>5</v>
      </c>
      <c r="M9" s="95" t="s">
        <v>142</v>
      </c>
      <c r="N9" s="224">
        <f t="shared" si="1"/>
        <v>3.5454545454545454</v>
      </c>
      <c r="O9" s="161"/>
      <c r="P9" s="162">
        <v>3</v>
      </c>
      <c r="Q9" s="153">
        <v>68</v>
      </c>
      <c r="R9" s="153">
        <v>68</v>
      </c>
      <c r="S9" s="154"/>
      <c r="T9" s="153"/>
      <c r="V9">
        <f t="shared" si="0"/>
        <v>3</v>
      </c>
      <c r="W9" s="74">
        <f t="shared" si="2"/>
        <v>4</v>
      </c>
    </row>
    <row r="10" spans="1:23" ht="18.75" customHeight="1" thickBot="1">
      <c r="A10" s="14">
        <v>7</v>
      </c>
      <c r="B10" s="94" t="s">
        <v>68</v>
      </c>
      <c r="C10" s="37">
        <v>3</v>
      </c>
      <c r="D10" s="72">
        <v>2</v>
      </c>
      <c r="E10" s="71">
        <v>2</v>
      </c>
      <c r="F10" s="13">
        <v>4</v>
      </c>
      <c r="G10" s="71">
        <v>2</v>
      </c>
      <c r="H10" s="13">
        <v>4</v>
      </c>
      <c r="I10" s="13">
        <v>5</v>
      </c>
      <c r="J10" s="38">
        <v>4</v>
      </c>
      <c r="K10" s="38">
        <v>4</v>
      </c>
      <c r="L10" s="38">
        <v>5</v>
      </c>
      <c r="M10" s="95" t="s">
        <v>142</v>
      </c>
      <c r="N10" s="224">
        <f t="shared" si="1"/>
        <v>3.4545454545454546</v>
      </c>
      <c r="O10" s="161"/>
      <c r="P10" s="162">
        <v>3</v>
      </c>
      <c r="Q10" s="153">
        <v>18</v>
      </c>
      <c r="R10" s="153">
        <v>18</v>
      </c>
      <c r="S10" s="154"/>
      <c r="T10" s="153">
        <v>2</v>
      </c>
      <c r="V10">
        <f t="shared" si="0"/>
        <v>3</v>
      </c>
      <c r="W10" s="74">
        <f t="shared" si="2"/>
        <v>4</v>
      </c>
    </row>
    <row r="11" spans="1:23" ht="18.75" customHeight="1" thickBot="1">
      <c r="A11" s="14">
        <v>8</v>
      </c>
      <c r="B11" s="94" t="s">
        <v>69</v>
      </c>
      <c r="C11" s="37">
        <v>4</v>
      </c>
      <c r="D11" s="38">
        <v>4</v>
      </c>
      <c r="E11" s="13">
        <v>4</v>
      </c>
      <c r="F11" s="13">
        <v>4</v>
      </c>
      <c r="G11" s="13">
        <v>3</v>
      </c>
      <c r="H11" s="13">
        <v>4</v>
      </c>
      <c r="I11" s="13">
        <v>5</v>
      </c>
      <c r="J11" s="38">
        <v>3</v>
      </c>
      <c r="K11" s="38">
        <v>4</v>
      </c>
      <c r="L11" s="38">
        <v>4</v>
      </c>
      <c r="M11" s="95" t="s">
        <v>142</v>
      </c>
      <c r="N11" s="224">
        <f t="shared" si="1"/>
        <v>3.8181818181818183</v>
      </c>
      <c r="O11" s="161"/>
      <c r="P11" s="162"/>
      <c r="Q11" s="153"/>
      <c r="R11" s="153"/>
      <c r="S11" s="154"/>
      <c r="T11" s="153">
        <v>1</v>
      </c>
      <c r="V11">
        <f t="shared" si="0"/>
        <v>0</v>
      </c>
      <c r="W11" s="74">
        <f t="shared" si="2"/>
        <v>2</v>
      </c>
    </row>
    <row r="12" spans="1:23" ht="18.75" customHeight="1" thickBot="1">
      <c r="A12" s="14">
        <v>9</v>
      </c>
      <c r="B12" s="94" t="s">
        <v>70</v>
      </c>
      <c r="C12" s="239">
        <v>2</v>
      </c>
      <c r="D12" s="38">
        <v>5</v>
      </c>
      <c r="E12" s="71">
        <v>2</v>
      </c>
      <c r="F12" s="71">
        <v>2</v>
      </c>
      <c r="G12" s="71">
        <v>2</v>
      </c>
      <c r="H12" s="13">
        <v>4</v>
      </c>
      <c r="I12" s="13">
        <v>5</v>
      </c>
      <c r="J12" s="72">
        <v>2</v>
      </c>
      <c r="K12" s="38">
        <v>4</v>
      </c>
      <c r="L12" s="38">
        <v>5</v>
      </c>
      <c r="M12" s="235" t="s">
        <v>141</v>
      </c>
      <c r="N12" s="224">
        <f t="shared" si="1"/>
        <v>3.1818181818181817</v>
      </c>
      <c r="O12" s="161"/>
      <c r="P12" s="162">
        <v>6</v>
      </c>
      <c r="Q12" s="153">
        <v>2</v>
      </c>
      <c r="R12" s="153"/>
      <c r="S12" s="154">
        <v>2</v>
      </c>
      <c r="T12" s="153">
        <v>3</v>
      </c>
      <c r="V12">
        <f t="shared" si="0"/>
        <v>6</v>
      </c>
      <c r="W12" s="74">
        <f t="shared" si="2"/>
        <v>5</v>
      </c>
    </row>
    <row r="13" spans="1:23" ht="18.75" customHeight="1" thickBot="1">
      <c r="A13" s="14">
        <v>10</v>
      </c>
      <c r="B13" s="94" t="s">
        <v>71</v>
      </c>
      <c r="C13" s="37">
        <v>4</v>
      </c>
      <c r="D13" s="38">
        <v>4</v>
      </c>
      <c r="E13" s="13">
        <v>3</v>
      </c>
      <c r="F13" s="13">
        <v>4</v>
      </c>
      <c r="G13" s="71">
        <v>2</v>
      </c>
      <c r="H13" s="13">
        <v>4</v>
      </c>
      <c r="I13" s="13">
        <v>5</v>
      </c>
      <c r="J13" s="38">
        <v>3</v>
      </c>
      <c r="K13" s="71" t="s">
        <v>61</v>
      </c>
      <c r="L13" s="38">
        <v>4</v>
      </c>
      <c r="M13" s="235" t="s">
        <v>141</v>
      </c>
      <c r="N13" s="224">
        <v>3.4</v>
      </c>
      <c r="O13" s="161"/>
      <c r="P13" s="162">
        <v>3</v>
      </c>
      <c r="Q13" s="153">
        <v>20</v>
      </c>
      <c r="R13" s="153"/>
      <c r="S13" s="154">
        <v>20</v>
      </c>
      <c r="T13" s="153"/>
      <c r="V13">
        <f t="shared" si="0"/>
        <v>2</v>
      </c>
      <c r="W13" s="74">
        <f t="shared" si="2"/>
        <v>3</v>
      </c>
    </row>
    <row r="14" spans="1:23" ht="18.75" customHeight="1" thickBot="1">
      <c r="A14" s="14">
        <v>11</v>
      </c>
      <c r="B14" s="83" t="s">
        <v>72</v>
      </c>
      <c r="C14" s="37">
        <v>3</v>
      </c>
      <c r="D14" s="38">
        <v>4</v>
      </c>
      <c r="E14" s="71">
        <v>2</v>
      </c>
      <c r="F14" s="71">
        <v>2</v>
      </c>
      <c r="G14" s="71">
        <v>2</v>
      </c>
      <c r="H14" s="71">
        <v>2</v>
      </c>
      <c r="I14" s="13">
        <v>5</v>
      </c>
      <c r="J14" s="38">
        <v>3</v>
      </c>
      <c r="K14" s="38">
        <v>3</v>
      </c>
      <c r="L14" s="38">
        <v>4</v>
      </c>
      <c r="M14" s="235" t="s">
        <v>141</v>
      </c>
      <c r="N14" s="224">
        <f>(C14+D14+E14+F14+G14+H14+I14+J14+K14+L14+M14)/11</f>
        <v>2.909090909090909</v>
      </c>
      <c r="O14" s="161"/>
      <c r="P14" s="162">
        <v>5</v>
      </c>
      <c r="Q14" s="153"/>
      <c r="R14" s="153"/>
      <c r="S14" s="154"/>
      <c r="T14" s="153"/>
      <c r="V14">
        <f t="shared" si="0"/>
        <v>5</v>
      </c>
      <c r="W14" s="74">
        <f t="shared" si="2"/>
        <v>7</v>
      </c>
    </row>
    <row r="15" spans="1:23" ht="18.75" customHeight="1">
      <c r="A15" s="14">
        <v>12</v>
      </c>
      <c r="B15" s="94" t="s">
        <v>73</v>
      </c>
      <c r="C15" s="240">
        <v>2</v>
      </c>
      <c r="D15" s="72">
        <v>2</v>
      </c>
      <c r="E15" s="71">
        <v>2</v>
      </c>
      <c r="F15" s="71">
        <v>2</v>
      </c>
      <c r="G15" s="71" t="s">
        <v>61</v>
      </c>
      <c r="H15" s="71">
        <v>2</v>
      </c>
      <c r="I15" s="13">
        <v>5</v>
      </c>
      <c r="J15" s="71" t="s">
        <v>61</v>
      </c>
      <c r="K15" s="38">
        <v>3</v>
      </c>
      <c r="L15" s="71" t="s">
        <v>61</v>
      </c>
      <c r="M15" s="235" t="s">
        <v>141</v>
      </c>
      <c r="N15" s="224">
        <v>2.4</v>
      </c>
      <c r="O15" s="161"/>
      <c r="P15" s="162">
        <v>9</v>
      </c>
      <c r="Q15" s="153">
        <v>138</v>
      </c>
      <c r="R15" s="153">
        <v>134</v>
      </c>
      <c r="S15" s="154">
        <v>4</v>
      </c>
      <c r="T15" s="153"/>
      <c r="V15">
        <f t="shared" si="0"/>
        <v>6</v>
      </c>
      <c r="W15" s="74">
        <f t="shared" si="2"/>
        <v>6</v>
      </c>
    </row>
    <row r="16" spans="1:23" ht="18.75" customHeight="1">
      <c r="A16" s="14">
        <v>13</v>
      </c>
      <c r="B16" s="94" t="s">
        <v>74</v>
      </c>
      <c r="C16" s="239">
        <v>2</v>
      </c>
      <c r="D16" s="72">
        <v>2</v>
      </c>
      <c r="E16" s="13">
        <v>4</v>
      </c>
      <c r="F16" s="13">
        <v>4</v>
      </c>
      <c r="G16" s="71">
        <v>2</v>
      </c>
      <c r="H16" s="13">
        <v>4</v>
      </c>
      <c r="I16" s="13">
        <v>5</v>
      </c>
      <c r="J16" s="38">
        <v>4</v>
      </c>
      <c r="K16" s="71" t="s">
        <v>61</v>
      </c>
      <c r="L16" s="38">
        <v>4</v>
      </c>
      <c r="M16" s="95" t="s">
        <v>142</v>
      </c>
      <c r="N16" s="244">
        <v>3.3</v>
      </c>
      <c r="O16" s="161"/>
      <c r="P16" s="162">
        <v>4</v>
      </c>
      <c r="Q16" s="196">
        <v>42</v>
      </c>
      <c r="R16" s="153">
        <v>42</v>
      </c>
      <c r="S16" s="154"/>
      <c r="T16" s="153">
        <v>1</v>
      </c>
      <c r="V16">
        <f>COUNTIF(C16:M16,2)</f>
        <v>3</v>
      </c>
      <c r="W16" s="74">
        <f t="shared" si="2"/>
        <v>3</v>
      </c>
    </row>
    <row r="17" spans="1:23" ht="18.75" customHeight="1" thickBot="1">
      <c r="A17" s="14">
        <v>14</v>
      </c>
      <c r="B17" s="94" t="s">
        <v>75</v>
      </c>
      <c r="C17" s="241">
        <v>2</v>
      </c>
      <c r="D17" s="242">
        <v>2</v>
      </c>
      <c r="E17" s="202">
        <v>2</v>
      </c>
      <c r="F17" s="201">
        <v>4</v>
      </c>
      <c r="G17" s="202">
        <v>2</v>
      </c>
      <c r="H17" s="202">
        <v>2</v>
      </c>
      <c r="I17" s="201">
        <v>5</v>
      </c>
      <c r="J17" s="242">
        <v>2</v>
      </c>
      <c r="K17" s="242">
        <v>2</v>
      </c>
      <c r="L17" s="38">
        <v>4</v>
      </c>
      <c r="M17" s="237" t="s">
        <v>141</v>
      </c>
      <c r="N17" s="226">
        <f>(C17+D17+E17+F17+G17+H17+I17+J17+K17+L17+M17)/11</f>
        <v>2.6363636363636362</v>
      </c>
      <c r="O17" s="163"/>
      <c r="P17" s="164">
        <v>8</v>
      </c>
      <c r="Q17" s="203">
        <v>46</v>
      </c>
      <c r="R17" s="155"/>
      <c r="S17" s="156">
        <v>46</v>
      </c>
      <c r="T17" s="155"/>
      <c r="V17">
        <f t="shared" si="0"/>
        <v>8</v>
      </c>
      <c r="W17" s="74">
        <f t="shared" si="2"/>
        <v>7</v>
      </c>
    </row>
    <row r="18" spans="1:20" ht="18.75" customHeight="1" thickBot="1">
      <c r="A18" s="18"/>
      <c r="B18" s="19" t="s">
        <v>8</v>
      </c>
      <c r="C18" s="173"/>
      <c r="D18" s="174"/>
      <c r="E18" s="174"/>
      <c r="F18" s="174"/>
      <c r="G18" s="174"/>
      <c r="H18" s="174"/>
      <c r="I18" s="174"/>
      <c r="J18" s="174"/>
      <c r="K18" s="174"/>
      <c r="L18" s="174"/>
      <c r="M18" s="175"/>
      <c r="N18" s="176"/>
      <c r="O18" s="177"/>
      <c r="P18" s="176"/>
      <c r="Q18" s="178">
        <f>SUM(Q4:Q17)</f>
        <v>402</v>
      </c>
      <c r="R18" s="178">
        <f>SUM(R4:R17)</f>
        <v>312</v>
      </c>
      <c r="S18" s="179">
        <f>SUM(S4:S17)</f>
        <v>90</v>
      </c>
      <c r="T18" s="180">
        <f>SUM(T4:T17)</f>
        <v>16</v>
      </c>
    </row>
    <row r="19" spans="1:21" ht="13.5" thickBot="1">
      <c r="A19" s="12" t="s">
        <v>136</v>
      </c>
      <c r="B19" s="12" t="s">
        <v>150</v>
      </c>
      <c r="C19" s="12"/>
      <c r="D19" s="12"/>
      <c r="E19" s="12"/>
      <c r="F19" s="12"/>
      <c r="G19" s="12" t="s">
        <v>134</v>
      </c>
      <c r="H19" s="12"/>
      <c r="I19" s="1"/>
      <c r="J19" s="1"/>
      <c r="K19" s="84">
        <f>100-(Z2/Y2)*100</f>
        <v>92.85714285714286</v>
      </c>
      <c r="L19" s="68" t="s">
        <v>19</v>
      </c>
      <c r="M19" s="90" t="s">
        <v>25</v>
      </c>
      <c r="N19" s="12"/>
      <c r="O19" s="204">
        <v>12</v>
      </c>
      <c r="P19" s="7" t="s">
        <v>23</v>
      </c>
      <c r="Q19" s="1" t="s">
        <v>22</v>
      </c>
      <c r="R19" s="1"/>
      <c r="S19" s="1"/>
      <c r="T19" s="5">
        <f>(AA2-O19)/AA2*100</f>
        <v>14.285714285714285</v>
      </c>
      <c r="U19" s="1" t="s">
        <v>19</v>
      </c>
    </row>
    <row r="20" spans="1:21" ht="12.75">
      <c r="A20" s="1" t="s">
        <v>20</v>
      </c>
      <c r="B20" s="1"/>
      <c r="C20" s="1">
        <v>0</v>
      </c>
      <c r="D20" s="1"/>
      <c r="E20" s="68"/>
      <c r="F20" s="68"/>
      <c r="G20" s="68"/>
      <c r="H20" s="1"/>
      <c r="I20" s="1"/>
      <c r="J20" s="1"/>
      <c r="K20" s="1">
        <f>C20/AA2*100</f>
        <v>0</v>
      </c>
      <c r="L20" s="68" t="s">
        <v>19</v>
      </c>
      <c r="M20" s="68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 t="s">
        <v>5</v>
      </c>
      <c r="C21" s="1"/>
      <c r="D21" s="1"/>
      <c r="E21" s="68"/>
      <c r="F21" s="68"/>
      <c r="G21" s="68"/>
      <c r="H21" s="1"/>
      <c r="I21" s="2"/>
      <c r="J21" s="2"/>
      <c r="K21" s="2"/>
      <c r="L21" s="89"/>
      <c r="M21" s="89"/>
      <c r="N21" s="1"/>
      <c r="O21" s="1"/>
      <c r="P21" s="1"/>
      <c r="Q21" s="619" t="s">
        <v>7</v>
      </c>
      <c r="R21" s="619"/>
      <c r="S21" s="619"/>
      <c r="T21" s="619"/>
      <c r="U21" s="619"/>
    </row>
    <row r="22" spans="1:20" ht="12.75">
      <c r="A22" s="1"/>
      <c r="B22" s="620"/>
      <c r="C22" s="620"/>
      <c r="D22" s="620"/>
      <c r="E22" s="620"/>
      <c r="F22" s="620"/>
      <c r="G22" s="620"/>
      <c r="H22" s="620"/>
      <c r="I22" s="620"/>
      <c r="J22" s="1"/>
      <c r="K22" s="1"/>
      <c r="L22" s="68"/>
      <c r="M22" s="68"/>
      <c r="N22" s="2"/>
      <c r="O22" s="2"/>
      <c r="P22" s="2"/>
      <c r="Q22" s="2"/>
      <c r="R22" s="2"/>
      <c r="S22" s="2"/>
      <c r="T22" s="2"/>
    </row>
    <row r="23" spans="1:20" ht="12.75">
      <c r="A23" s="1"/>
      <c r="B23" s="1"/>
      <c r="C23" s="1"/>
      <c r="D23" s="1"/>
      <c r="E23" s="68"/>
      <c r="F23" s="68"/>
      <c r="G23" s="68"/>
      <c r="H23" s="1"/>
      <c r="I23" s="1"/>
      <c r="J23" s="1"/>
      <c r="K23" s="1"/>
      <c r="L23" s="68"/>
      <c r="M23" s="68"/>
      <c r="N23" s="1"/>
      <c r="O23" s="1"/>
      <c r="P23" s="1"/>
      <c r="Q23" s="1"/>
      <c r="R23" s="1"/>
      <c r="S23" s="1"/>
      <c r="T23" s="1"/>
    </row>
    <row r="24" spans="2:20" ht="12.75">
      <c r="B24" s="1"/>
      <c r="C24" s="1"/>
      <c r="D24" s="1"/>
      <c r="E24" s="68"/>
      <c r="F24" s="68"/>
      <c r="G24" s="68"/>
      <c r="H24" s="1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</row>
  </sheetData>
  <sheetProtection/>
  <mergeCells count="6">
    <mergeCell ref="A1:S1"/>
    <mergeCell ref="A2:Q2"/>
    <mergeCell ref="Q21:U21"/>
    <mergeCell ref="B22:I22"/>
    <mergeCell ref="I24:M24"/>
    <mergeCell ref="N24:T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24"/>
  <sheetViews>
    <sheetView zoomScalePageLayoutView="0" workbookViewId="0" topLeftCell="A4">
      <selection activeCell="B30" sqref="B30"/>
    </sheetView>
  </sheetViews>
  <sheetFormatPr defaultColWidth="9.00390625" defaultRowHeight="12.75"/>
  <cols>
    <col min="1" max="1" width="3.375" style="0" customWidth="1"/>
    <col min="2" max="2" width="40.25390625" style="0" customWidth="1"/>
    <col min="3" max="3" width="3.75390625" style="0" customWidth="1"/>
    <col min="4" max="4" width="3.875" style="0" customWidth="1"/>
    <col min="5" max="7" width="3.75390625" style="87" customWidth="1"/>
    <col min="8" max="8" width="4.25390625" style="0" customWidth="1"/>
    <col min="9" max="9" width="3.625" style="0" customWidth="1"/>
    <col min="10" max="10" width="4.125" style="0" customWidth="1"/>
    <col min="11" max="11" width="4.625" style="0" customWidth="1"/>
    <col min="12" max="13" width="5.125" style="87" customWidth="1"/>
    <col min="14" max="14" width="6.625" style="0" customWidth="1"/>
    <col min="15" max="16" width="4.625" style="0" customWidth="1"/>
    <col min="17" max="17" width="4.25390625" style="0" customWidth="1"/>
    <col min="18" max="18" width="4.875" style="0" customWidth="1"/>
    <col min="19" max="19" width="4.75390625" style="0" customWidth="1"/>
    <col min="20" max="20" width="5.00390625" style="0" customWidth="1"/>
    <col min="24" max="24" width="14.875" style="0" customWidth="1"/>
    <col min="25" max="25" width="14.125" style="0" customWidth="1"/>
    <col min="26" max="26" width="13.625" style="0" customWidth="1"/>
    <col min="27" max="27" width="14.625" style="0" customWidth="1"/>
  </cols>
  <sheetData>
    <row r="1" spans="1:27" ht="36" customHeight="1">
      <c r="A1" s="618" t="s">
        <v>140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Y1" s="108" t="s">
        <v>113</v>
      </c>
      <c r="Z1" s="108" t="s">
        <v>17</v>
      </c>
      <c r="AA1" s="108" t="s">
        <v>18</v>
      </c>
    </row>
    <row r="2" spans="1:27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T2" s="1"/>
      <c r="Y2" s="109">
        <v>2016</v>
      </c>
      <c r="Z2" s="110">
        <v>144</v>
      </c>
      <c r="AA2" s="109">
        <v>14</v>
      </c>
    </row>
    <row r="3" spans="1:20" ht="141.75" customHeight="1" thickBot="1">
      <c r="A3" s="42" t="s">
        <v>0</v>
      </c>
      <c r="B3" s="43" t="s">
        <v>1</v>
      </c>
      <c r="C3" s="124" t="s">
        <v>27</v>
      </c>
      <c r="D3" s="122" t="s">
        <v>26</v>
      </c>
      <c r="E3" s="129" t="s">
        <v>30</v>
      </c>
      <c r="F3" s="129" t="s">
        <v>12</v>
      </c>
      <c r="G3" s="129" t="s">
        <v>76</v>
      </c>
      <c r="H3" s="123" t="s">
        <v>11</v>
      </c>
      <c r="I3" s="123" t="s">
        <v>13</v>
      </c>
      <c r="J3" s="122" t="s">
        <v>14</v>
      </c>
      <c r="K3" s="129" t="s">
        <v>77</v>
      </c>
      <c r="L3" s="123" t="s">
        <v>16</v>
      </c>
      <c r="M3" s="123" t="s">
        <v>15</v>
      </c>
      <c r="N3" s="45" t="s">
        <v>28</v>
      </c>
      <c r="O3" s="44" t="s">
        <v>29</v>
      </c>
      <c r="P3" s="31" t="s">
        <v>9</v>
      </c>
      <c r="Q3" s="45" t="s">
        <v>4</v>
      </c>
      <c r="R3" s="45" t="s">
        <v>3</v>
      </c>
      <c r="S3" s="46" t="s">
        <v>2</v>
      </c>
      <c r="T3" s="45" t="s">
        <v>34</v>
      </c>
    </row>
    <row r="4" spans="1:24" ht="18.75" customHeight="1" thickBot="1">
      <c r="A4" s="15">
        <v>1</v>
      </c>
      <c r="B4" s="92" t="s">
        <v>78</v>
      </c>
      <c r="C4" s="238">
        <v>2</v>
      </c>
      <c r="D4" s="181">
        <v>2</v>
      </c>
      <c r="E4" s="107">
        <v>4</v>
      </c>
      <c r="F4" s="233" t="s">
        <v>61</v>
      </c>
      <c r="G4" s="233" t="s">
        <v>61</v>
      </c>
      <c r="H4" s="106">
        <v>4</v>
      </c>
      <c r="I4" s="13">
        <v>5</v>
      </c>
      <c r="J4" s="106">
        <v>4</v>
      </c>
      <c r="K4" s="233" t="s">
        <v>61</v>
      </c>
      <c r="L4" s="13">
        <v>5</v>
      </c>
      <c r="M4" s="233" t="s">
        <v>61</v>
      </c>
      <c r="N4" s="225">
        <v>3.7</v>
      </c>
      <c r="O4" s="197"/>
      <c r="P4" s="198">
        <v>6</v>
      </c>
      <c r="Q4" s="190">
        <v>64</v>
      </c>
      <c r="R4" s="190">
        <v>64</v>
      </c>
      <c r="S4" s="190"/>
      <c r="T4" s="190"/>
      <c r="V4">
        <f aca="true" t="shared" si="0" ref="V4:V17">COUNTIF(C4:M4,2)</f>
        <v>2</v>
      </c>
      <c r="W4" s="74">
        <f>COUNTIF(C4:M4,""&lt;=3)</f>
        <v>0</v>
      </c>
      <c r="X4" s="74"/>
    </row>
    <row r="5" spans="1:24" ht="18.75" customHeight="1" thickBot="1">
      <c r="A5" s="14">
        <v>2</v>
      </c>
      <c r="B5" s="93" t="s">
        <v>79</v>
      </c>
      <c r="C5" s="37">
        <v>3</v>
      </c>
      <c r="D5" s="72">
        <v>2</v>
      </c>
      <c r="E5" s="71">
        <v>2</v>
      </c>
      <c r="F5" s="71">
        <v>2</v>
      </c>
      <c r="G5" s="71">
        <v>2</v>
      </c>
      <c r="H5" s="38">
        <v>4</v>
      </c>
      <c r="I5" s="107">
        <v>5</v>
      </c>
      <c r="J5" s="38">
        <v>4</v>
      </c>
      <c r="K5" s="38">
        <v>5</v>
      </c>
      <c r="L5" s="13">
        <v>5</v>
      </c>
      <c r="M5" s="235" t="s">
        <v>141</v>
      </c>
      <c r="N5" s="225">
        <f aca="true" t="shared" si="1" ref="N5:N11">(C5+D5+E5+F5+G5+H5+I5+J5+K5+L5+M5)/11</f>
        <v>3.272727272727273</v>
      </c>
      <c r="O5" s="161"/>
      <c r="P5" s="162">
        <v>5</v>
      </c>
      <c r="Q5" s="153">
        <v>2</v>
      </c>
      <c r="R5" s="153"/>
      <c r="S5" s="153">
        <v>2</v>
      </c>
      <c r="T5" s="153">
        <v>2</v>
      </c>
      <c r="V5">
        <f t="shared" si="0"/>
        <v>5</v>
      </c>
      <c r="W5" s="74">
        <f aca="true" t="shared" si="2" ref="W5:W17">COUNTIF(C5:M5,"&lt;=3")</f>
        <v>5</v>
      </c>
      <c r="X5" s="74"/>
    </row>
    <row r="6" spans="1:23" ht="18.75" customHeight="1" thickBot="1">
      <c r="A6" s="14">
        <v>3</v>
      </c>
      <c r="B6" s="93" t="s">
        <v>80</v>
      </c>
      <c r="C6" s="91">
        <v>4</v>
      </c>
      <c r="D6" s="38">
        <v>4</v>
      </c>
      <c r="E6" s="13">
        <v>4</v>
      </c>
      <c r="F6" s="13">
        <v>5</v>
      </c>
      <c r="G6" s="13">
        <v>5</v>
      </c>
      <c r="H6" s="13">
        <v>4</v>
      </c>
      <c r="I6" s="107">
        <v>5</v>
      </c>
      <c r="J6" s="38">
        <v>4</v>
      </c>
      <c r="K6" s="13">
        <v>5</v>
      </c>
      <c r="L6" s="13">
        <v>5</v>
      </c>
      <c r="M6" s="95" t="s">
        <v>142</v>
      </c>
      <c r="N6" s="225">
        <f t="shared" si="1"/>
        <v>4.363636363636363</v>
      </c>
      <c r="O6" s="161"/>
      <c r="P6" s="162"/>
      <c r="Q6" s="153"/>
      <c r="R6" s="153"/>
      <c r="S6" s="153"/>
      <c r="T6" s="153"/>
      <c r="V6">
        <f t="shared" si="0"/>
        <v>0</v>
      </c>
      <c r="W6" s="74">
        <f t="shared" si="2"/>
        <v>0</v>
      </c>
    </row>
    <row r="7" spans="1:23" ht="18.75" customHeight="1" thickBot="1">
      <c r="A7" s="14">
        <v>4</v>
      </c>
      <c r="B7" s="92" t="s">
        <v>81</v>
      </c>
      <c r="C7" s="80">
        <v>4</v>
      </c>
      <c r="D7" s="81">
        <v>4</v>
      </c>
      <c r="E7" s="78">
        <v>4</v>
      </c>
      <c r="F7" s="78">
        <v>5</v>
      </c>
      <c r="G7" s="78">
        <v>5</v>
      </c>
      <c r="H7" s="78">
        <v>5</v>
      </c>
      <c r="I7" s="206">
        <v>5</v>
      </c>
      <c r="J7" s="81">
        <v>4</v>
      </c>
      <c r="K7" s="81">
        <v>5</v>
      </c>
      <c r="L7" s="78">
        <v>5</v>
      </c>
      <c r="M7" s="243" t="s">
        <v>143</v>
      </c>
      <c r="N7" s="225">
        <f t="shared" si="1"/>
        <v>4.545454545454546</v>
      </c>
      <c r="O7" s="161"/>
      <c r="P7" s="162"/>
      <c r="Q7" s="153"/>
      <c r="R7" s="153"/>
      <c r="S7" s="153"/>
      <c r="T7" s="153"/>
      <c r="V7">
        <f t="shared" si="0"/>
        <v>0</v>
      </c>
      <c r="W7" s="74">
        <f t="shared" si="2"/>
        <v>0</v>
      </c>
    </row>
    <row r="8" spans="1:23" ht="18.75" customHeight="1" thickBot="1">
      <c r="A8" s="14">
        <v>5</v>
      </c>
      <c r="B8" s="93" t="s">
        <v>82</v>
      </c>
      <c r="C8" s="37">
        <v>4</v>
      </c>
      <c r="D8" s="38">
        <v>4</v>
      </c>
      <c r="E8" s="13">
        <v>4</v>
      </c>
      <c r="F8" s="13">
        <v>5</v>
      </c>
      <c r="G8" s="13">
        <v>4</v>
      </c>
      <c r="H8" s="13">
        <v>4</v>
      </c>
      <c r="I8" s="107">
        <v>5</v>
      </c>
      <c r="J8" s="38">
        <v>5</v>
      </c>
      <c r="K8" s="38">
        <v>5</v>
      </c>
      <c r="L8" s="13">
        <v>5</v>
      </c>
      <c r="M8" s="95" t="s">
        <v>142</v>
      </c>
      <c r="N8" s="225">
        <f t="shared" si="1"/>
        <v>4.363636363636363</v>
      </c>
      <c r="O8" s="161"/>
      <c r="P8" s="162"/>
      <c r="Q8" s="153"/>
      <c r="R8" s="153"/>
      <c r="S8" s="153"/>
      <c r="T8" s="153"/>
      <c r="V8">
        <f t="shared" si="0"/>
        <v>0</v>
      </c>
      <c r="W8" s="74">
        <f t="shared" si="2"/>
        <v>0</v>
      </c>
    </row>
    <row r="9" spans="1:23" ht="18.75" customHeight="1" thickBot="1">
      <c r="A9" s="14">
        <v>6</v>
      </c>
      <c r="B9" s="93" t="s">
        <v>83</v>
      </c>
      <c r="C9" s="239">
        <v>2</v>
      </c>
      <c r="D9" s="72">
        <v>2</v>
      </c>
      <c r="E9" s="13">
        <v>4</v>
      </c>
      <c r="F9" s="13">
        <v>4</v>
      </c>
      <c r="G9" s="13">
        <v>4</v>
      </c>
      <c r="H9" s="38">
        <v>4</v>
      </c>
      <c r="I9" s="107">
        <v>5</v>
      </c>
      <c r="J9" s="38">
        <v>4</v>
      </c>
      <c r="K9" s="38">
        <v>4</v>
      </c>
      <c r="L9" s="13">
        <v>5</v>
      </c>
      <c r="M9" s="143">
        <v>3</v>
      </c>
      <c r="N9" s="225">
        <f t="shared" si="1"/>
        <v>3.727272727272727</v>
      </c>
      <c r="O9" s="161"/>
      <c r="P9" s="162">
        <v>2</v>
      </c>
      <c r="Q9" s="153">
        <v>16</v>
      </c>
      <c r="R9" s="153">
        <v>8</v>
      </c>
      <c r="S9" s="153">
        <v>8</v>
      </c>
      <c r="T9" s="153"/>
      <c r="V9">
        <f t="shared" si="0"/>
        <v>2</v>
      </c>
      <c r="W9" s="74">
        <f t="shared" si="2"/>
        <v>3</v>
      </c>
    </row>
    <row r="10" spans="1:23" ht="18.75" customHeight="1" thickBot="1">
      <c r="A10" s="14">
        <v>7</v>
      </c>
      <c r="B10" s="92" t="s">
        <v>84</v>
      </c>
      <c r="C10" s="37">
        <v>3</v>
      </c>
      <c r="D10" s="38">
        <v>4</v>
      </c>
      <c r="E10" s="13">
        <v>5</v>
      </c>
      <c r="F10" s="13">
        <v>5</v>
      </c>
      <c r="G10" s="13">
        <v>5</v>
      </c>
      <c r="H10" s="13">
        <v>4</v>
      </c>
      <c r="I10" s="107">
        <v>5</v>
      </c>
      <c r="J10" s="71">
        <v>2</v>
      </c>
      <c r="K10" s="38">
        <v>5</v>
      </c>
      <c r="L10" s="13">
        <v>5</v>
      </c>
      <c r="M10" s="143">
        <v>3</v>
      </c>
      <c r="N10" s="225">
        <f t="shared" si="1"/>
        <v>4.181818181818182</v>
      </c>
      <c r="O10" s="161"/>
      <c r="P10" s="162">
        <v>1</v>
      </c>
      <c r="Q10" s="153">
        <v>35</v>
      </c>
      <c r="R10" s="153">
        <v>35</v>
      </c>
      <c r="S10" s="153"/>
      <c r="T10" s="153">
        <v>1</v>
      </c>
      <c r="V10">
        <f t="shared" si="0"/>
        <v>1</v>
      </c>
      <c r="W10" s="74">
        <f t="shared" si="2"/>
        <v>3</v>
      </c>
    </row>
    <row r="11" spans="1:23" ht="18.75" customHeight="1" thickBot="1">
      <c r="A11" s="14">
        <v>8</v>
      </c>
      <c r="B11" s="96" t="s">
        <v>85</v>
      </c>
      <c r="C11" s="240">
        <v>2</v>
      </c>
      <c r="D11" s="234">
        <v>2</v>
      </c>
      <c r="E11" s="234">
        <v>2</v>
      </c>
      <c r="F11" s="234">
        <v>2</v>
      </c>
      <c r="G11" s="234">
        <v>2</v>
      </c>
      <c r="H11" s="72">
        <v>2</v>
      </c>
      <c r="I11" s="107">
        <v>5</v>
      </c>
      <c r="J11" s="71">
        <v>2</v>
      </c>
      <c r="K11" s="38">
        <v>4</v>
      </c>
      <c r="L11" s="13">
        <v>5</v>
      </c>
      <c r="M11" s="160">
        <v>2</v>
      </c>
      <c r="N11" s="225">
        <f t="shared" si="1"/>
        <v>2.727272727272727</v>
      </c>
      <c r="O11" s="161"/>
      <c r="P11" s="162">
        <v>8</v>
      </c>
      <c r="Q11" s="153">
        <v>10</v>
      </c>
      <c r="R11" s="153">
        <v>10</v>
      </c>
      <c r="S11" s="153"/>
      <c r="T11" s="153">
        <v>2</v>
      </c>
      <c r="V11">
        <f t="shared" si="0"/>
        <v>8</v>
      </c>
      <c r="W11" s="74">
        <f t="shared" si="2"/>
        <v>8</v>
      </c>
    </row>
    <row r="12" spans="1:23" ht="18.75" customHeight="1" thickBot="1">
      <c r="A12" s="14">
        <v>9</v>
      </c>
      <c r="B12" s="92" t="s">
        <v>86</v>
      </c>
      <c r="C12" s="239">
        <v>2</v>
      </c>
      <c r="D12" s="38">
        <v>3</v>
      </c>
      <c r="E12" s="71">
        <v>2</v>
      </c>
      <c r="F12" s="71">
        <v>2</v>
      </c>
      <c r="G12" s="71">
        <v>2</v>
      </c>
      <c r="H12" s="71">
        <v>2</v>
      </c>
      <c r="I12" s="107">
        <v>5</v>
      </c>
      <c r="J12" s="72">
        <v>2</v>
      </c>
      <c r="K12" s="38">
        <v>3</v>
      </c>
      <c r="L12" s="13">
        <v>5</v>
      </c>
      <c r="M12" s="235" t="s">
        <v>141</v>
      </c>
      <c r="N12" s="225">
        <f>(C12+D12+E12+F12+G12+H12+I12+J12+K12+L12+M12)/11</f>
        <v>2.727272727272727</v>
      </c>
      <c r="O12" s="161"/>
      <c r="P12" s="162">
        <v>7</v>
      </c>
      <c r="Q12" s="153"/>
      <c r="R12" s="153"/>
      <c r="S12" s="153"/>
      <c r="T12" s="153">
        <v>1</v>
      </c>
      <c r="V12">
        <f t="shared" si="0"/>
        <v>7</v>
      </c>
      <c r="W12" s="74">
        <f t="shared" si="2"/>
        <v>8</v>
      </c>
    </row>
    <row r="13" spans="1:23" ht="18.75" customHeight="1" thickBot="1">
      <c r="A13" s="14">
        <v>10</v>
      </c>
      <c r="B13" s="92" t="s">
        <v>87</v>
      </c>
      <c r="C13" s="239">
        <v>2</v>
      </c>
      <c r="D13" s="38">
        <v>4</v>
      </c>
      <c r="E13" s="71">
        <v>2</v>
      </c>
      <c r="F13" s="13">
        <v>5</v>
      </c>
      <c r="G13" s="71">
        <v>2</v>
      </c>
      <c r="H13" s="229">
        <v>4</v>
      </c>
      <c r="I13" s="107">
        <v>5</v>
      </c>
      <c r="J13" s="72">
        <v>2</v>
      </c>
      <c r="K13" s="38">
        <v>5</v>
      </c>
      <c r="L13" s="13">
        <v>5</v>
      </c>
      <c r="M13" s="143">
        <v>3</v>
      </c>
      <c r="N13" s="225">
        <f>(C13+D13+E13+F13+G13+H13+I13+J13+K13+L13+M13)/11</f>
        <v>3.5454545454545454</v>
      </c>
      <c r="O13" s="161"/>
      <c r="P13" s="162">
        <v>4</v>
      </c>
      <c r="Q13" s="153">
        <v>14</v>
      </c>
      <c r="R13" s="153">
        <v>14</v>
      </c>
      <c r="S13" s="153"/>
      <c r="T13" s="153"/>
      <c r="V13">
        <f t="shared" si="0"/>
        <v>4</v>
      </c>
      <c r="W13" s="74">
        <f t="shared" si="2"/>
        <v>5</v>
      </c>
    </row>
    <row r="14" spans="1:23" ht="18.75" customHeight="1" thickBot="1">
      <c r="A14" s="14">
        <v>11</v>
      </c>
      <c r="B14" s="93" t="s">
        <v>88</v>
      </c>
      <c r="C14" s="37">
        <v>3</v>
      </c>
      <c r="D14" s="38">
        <v>3</v>
      </c>
      <c r="E14" s="13">
        <v>4</v>
      </c>
      <c r="F14" s="13">
        <v>4</v>
      </c>
      <c r="G14" s="13">
        <v>4</v>
      </c>
      <c r="H14" s="13">
        <v>4</v>
      </c>
      <c r="I14" s="107">
        <v>5</v>
      </c>
      <c r="J14" s="38">
        <v>3</v>
      </c>
      <c r="K14" s="38">
        <v>4</v>
      </c>
      <c r="L14" s="13">
        <v>5</v>
      </c>
      <c r="M14" s="235" t="s">
        <v>141</v>
      </c>
      <c r="N14" s="225">
        <f>(C14+D14+E14+F14+G14+H14+I14+J14+K14+L14+M14)/11</f>
        <v>3.727272727272727</v>
      </c>
      <c r="O14" s="161"/>
      <c r="P14" s="162">
        <v>1</v>
      </c>
      <c r="Q14" s="153">
        <v>2</v>
      </c>
      <c r="R14" s="153">
        <v>2</v>
      </c>
      <c r="S14" s="153"/>
      <c r="T14" s="153"/>
      <c r="V14">
        <f t="shared" si="0"/>
        <v>1</v>
      </c>
      <c r="W14" s="74">
        <f t="shared" si="2"/>
        <v>3</v>
      </c>
    </row>
    <row r="15" spans="1:23" ht="18.75" customHeight="1" thickBot="1">
      <c r="A15" s="14">
        <v>12</v>
      </c>
      <c r="B15" s="61" t="s">
        <v>89</v>
      </c>
      <c r="C15" s="37">
        <v>4</v>
      </c>
      <c r="D15" s="38">
        <v>5</v>
      </c>
      <c r="E15" s="13">
        <v>4</v>
      </c>
      <c r="F15" s="13">
        <v>5</v>
      </c>
      <c r="G15" s="13">
        <v>5</v>
      </c>
      <c r="H15" s="13">
        <v>4</v>
      </c>
      <c r="I15" s="107">
        <v>5</v>
      </c>
      <c r="J15" s="38">
        <v>4</v>
      </c>
      <c r="K15" s="38">
        <v>5</v>
      </c>
      <c r="L15" s="13">
        <v>5</v>
      </c>
      <c r="M15" s="95" t="s">
        <v>142</v>
      </c>
      <c r="N15" s="225">
        <f>(C15+D15+E15+F15+G15+H15+I15+J15+K15+L15+M15)/11</f>
        <v>4.454545454545454</v>
      </c>
      <c r="O15" s="161"/>
      <c r="P15" s="162"/>
      <c r="Q15" s="153"/>
      <c r="R15" s="153"/>
      <c r="S15" s="153"/>
      <c r="T15" s="153"/>
      <c r="V15">
        <f t="shared" si="0"/>
        <v>0</v>
      </c>
      <c r="W15" s="74">
        <f t="shared" si="2"/>
        <v>0</v>
      </c>
    </row>
    <row r="16" spans="1:23" ht="18.75" customHeight="1" thickBot="1">
      <c r="A16" s="14">
        <v>13</v>
      </c>
      <c r="B16" s="93" t="s">
        <v>90</v>
      </c>
      <c r="C16" s="239">
        <v>2</v>
      </c>
      <c r="D16" s="38">
        <v>4</v>
      </c>
      <c r="E16" s="233" t="s">
        <v>61</v>
      </c>
      <c r="F16" s="71" t="s">
        <v>61</v>
      </c>
      <c r="G16" s="71" t="s">
        <v>61</v>
      </c>
      <c r="H16" s="13">
        <v>4</v>
      </c>
      <c r="I16" s="13">
        <v>5</v>
      </c>
      <c r="J16" s="72">
        <v>2</v>
      </c>
      <c r="K16" s="233" t="s">
        <v>61</v>
      </c>
      <c r="L16" s="71" t="s">
        <v>61</v>
      </c>
      <c r="M16" s="235" t="s">
        <v>141</v>
      </c>
      <c r="N16" s="225">
        <v>3</v>
      </c>
      <c r="O16" s="161"/>
      <c r="P16" s="162">
        <v>8</v>
      </c>
      <c r="Q16" s="153">
        <v>80</v>
      </c>
      <c r="R16" s="153">
        <v>80</v>
      </c>
      <c r="S16" s="153"/>
      <c r="T16" s="153">
        <v>1</v>
      </c>
      <c r="V16">
        <f t="shared" si="0"/>
        <v>3</v>
      </c>
      <c r="W16" s="74">
        <f t="shared" si="2"/>
        <v>2</v>
      </c>
    </row>
    <row r="17" spans="1:23" ht="18.75" customHeight="1" thickBot="1">
      <c r="A17" s="111">
        <v>14</v>
      </c>
      <c r="B17" s="112" t="s">
        <v>91</v>
      </c>
      <c r="C17" s="199">
        <v>4</v>
      </c>
      <c r="D17" s="200">
        <v>4</v>
      </c>
      <c r="E17" s="201">
        <v>4</v>
      </c>
      <c r="F17" s="202">
        <v>2</v>
      </c>
      <c r="G17" s="71" t="s">
        <v>61</v>
      </c>
      <c r="H17" s="201">
        <v>5</v>
      </c>
      <c r="I17" s="107">
        <v>5</v>
      </c>
      <c r="J17" s="200">
        <v>3</v>
      </c>
      <c r="K17" s="200">
        <v>4</v>
      </c>
      <c r="L17" s="13">
        <v>5</v>
      </c>
      <c r="M17" s="228" t="s">
        <v>143</v>
      </c>
      <c r="N17" s="226">
        <v>3.8</v>
      </c>
      <c r="O17" s="163"/>
      <c r="P17" s="164">
        <v>2</v>
      </c>
      <c r="Q17" s="155">
        <v>46</v>
      </c>
      <c r="R17" s="155">
        <v>40</v>
      </c>
      <c r="S17" s="155">
        <v>6</v>
      </c>
      <c r="T17" s="155">
        <v>1</v>
      </c>
      <c r="V17">
        <f t="shared" si="0"/>
        <v>1</v>
      </c>
      <c r="W17" s="74">
        <f t="shared" si="2"/>
        <v>2</v>
      </c>
    </row>
    <row r="18" spans="1:20" ht="16.5" thickBot="1">
      <c r="A18" s="18"/>
      <c r="B18" s="19" t="s">
        <v>8</v>
      </c>
      <c r="C18" s="165"/>
      <c r="D18" s="166"/>
      <c r="E18" s="166"/>
      <c r="F18" s="166"/>
      <c r="G18" s="166"/>
      <c r="H18" s="166"/>
      <c r="I18" s="166"/>
      <c r="J18" s="166"/>
      <c r="K18" s="166"/>
      <c r="L18" s="166"/>
      <c r="M18" s="167"/>
      <c r="N18" s="168"/>
      <c r="O18" s="169"/>
      <c r="P18" s="168"/>
      <c r="Q18" s="170">
        <f>SUM(Q4:Q17)</f>
        <v>269</v>
      </c>
      <c r="R18" s="170">
        <f>SUM(R4:R17)</f>
        <v>253</v>
      </c>
      <c r="S18" s="171">
        <f>SUM(S4:S17)</f>
        <v>16</v>
      </c>
      <c r="T18" s="172">
        <f>SUM(T4:T17)</f>
        <v>8</v>
      </c>
    </row>
    <row r="19" spans="1:21" ht="13.5" thickBot="1">
      <c r="A19" s="12" t="s">
        <v>138</v>
      </c>
      <c r="B19" s="12" t="s">
        <v>149</v>
      </c>
      <c r="C19" s="12"/>
      <c r="D19" s="12"/>
      <c r="E19" s="12"/>
      <c r="F19" s="12"/>
      <c r="G19" s="12" t="s">
        <v>134</v>
      </c>
      <c r="H19" s="12"/>
      <c r="I19" s="1"/>
      <c r="J19" s="1"/>
      <c r="K19" s="84">
        <f>100-(Z2/Y2)*100</f>
        <v>92.85714285714286</v>
      </c>
      <c r="L19" s="68" t="s">
        <v>19</v>
      </c>
      <c r="M19" s="90" t="s">
        <v>25</v>
      </c>
      <c r="N19" s="12"/>
      <c r="O19" s="7">
        <v>10</v>
      </c>
      <c r="P19" s="7" t="s">
        <v>23</v>
      </c>
      <c r="Q19" s="1" t="s">
        <v>22</v>
      </c>
      <c r="R19" s="1"/>
      <c r="S19" s="1"/>
      <c r="T19" s="5">
        <f>(AA2-O19)/AA2*100</f>
        <v>28.57142857142857</v>
      </c>
      <c r="U19" s="1" t="s">
        <v>19</v>
      </c>
    </row>
    <row r="20" spans="1:21" ht="12.75">
      <c r="A20" s="1" t="s">
        <v>20</v>
      </c>
      <c r="B20" s="1"/>
      <c r="C20" s="1">
        <v>1</v>
      </c>
      <c r="D20" s="1"/>
      <c r="E20" s="68"/>
      <c r="F20" s="68"/>
      <c r="G20" s="68"/>
      <c r="H20" s="1"/>
      <c r="I20" s="1"/>
      <c r="J20" s="1"/>
      <c r="K20" s="1">
        <f>C20/AA2*100</f>
        <v>7.142857142857142</v>
      </c>
      <c r="L20" s="68" t="s">
        <v>19</v>
      </c>
      <c r="M20" s="68"/>
      <c r="N20" s="1"/>
      <c r="O20" s="1"/>
      <c r="P20" s="1"/>
      <c r="Q20" s="1"/>
      <c r="R20" s="1"/>
      <c r="S20" s="1"/>
      <c r="T20" s="1"/>
      <c r="U20" s="1"/>
    </row>
    <row r="21" spans="1:21" ht="12.75">
      <c r="A21" s="1"/>
      <c r="B21" s="1" t="s">
        <v>5</v>
      </c>
      <c r="C21" s="1"/>
      <c r="D21" s="1"/>
      <c r="E21" s="68"/>
      <c r="F21" s="68"/>
      <c r="G21" s="68"/>
      <c r="H21" s="1"/>
      <c r="I21" s="2"/>
      <c r="J21" s="2"/>
      <c r="K21" s="2"/>
      <c r="L21" s="89"/>
      <c r="M21" s="89"/>
      <c r="N21" s="1"/>
      <c r="O21" s="1"/>
      <c r="P21" s="1"/>
      <c r="Q21" s="619" t="s">
        <v>7</v>
      </c>
      <c r="R21" s="619"/>
      <c r="S21" s="619"/>
      <c r="T21" s="619"/>
      <c r="U21" s="619"/>
    </row>
    <row r="22" spans="1:20" ht="12.75">
      <c r="A22" s="1"/>
      <c r="B22" s="620"/>
      <c r="C22" s="620"/>
      <c r="D22" s="620"/>
      <c r="E22" s="620"/>
      <c r="F22" s="620"/>
      <c r="G22" s="620"/>
      <c r="H22" s="620"/>
      <c r="I22" s="620"/>
      <c r="J22" s="1"/>
      <c r="K22" s="1"/>
      <c r="L22" s="68"/>
      <c r="M22" s="68"/>
      <c r="N22" s="2"/>
      <c r="O22" s="2"/>
      <c r="P22" s="2"/>
      <c r="Q22" s="2"/>
      <c r="R22" s="2"/>
      <c r="S22" s="2"/>
      <c r="T22" s="2"/>
    </row>
    <row r="23" spans="1:20" ht="12.75">
      <c r="A23" s="1"/>
      <c r="B23" s="1"/>
      <c r="C23" s="1"/>
      <c r="D23" s="1"/>
      <c r="E23" s="68"/>
      <c r="F23" s="68"/>
      <c r="G23" s="68"/>
      <c r="H23" s="1"/>
      <c r="I23" s="1"/>
      <c r="J23" s="1"/>
      <c r="K23" s="1"/>
      <c r="L23" s="68"/>
      <c r="M23" s="68"/>
      <c r="N23" s="1"/>
      <c r="O23" s="1"/>
      <c r="P23" s="1"/>
      <c r="Q23" s="1"/>
      <c r="R23" s="1"/>
      <c r="S23" s="1"/>
      <c r="T23" s="1"/>
    </row>
    <row r="24" spans="2:20" ht="12.75">
      <c r="B24" s="1"/>
      <c r="C24" s="1"/>
      <c r="D24" s="1"/>
      <c r="E24" s="68"/>
      <c r="F24" s="68"/>
      <c r="G24" s="68"/>
      <c r="H24" s="1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</row>
  </sheetData>
  <sheetProtection/>
  <mergeCells count="6">
    <mergeCell ref="A1:S1"/>
    <mergeCell ref="A2:Q2"/>
    <mergeCell ref="Q21:U21"/>
    <mergeCell ref="B22:I22"/>
    <mergeCell ref="I24:M24"/>
    <mergeCell ref="N24:T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X26"/>
  <sheetViews>
    <sheetView zoomScale="90" zoomScaleNormal="90" zoomScalePageLayoutView="0" workbookViewId="0" topLeftCell="A2">
      <selection activeCell="W4" sqref="W4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4.125" style="87" customWidth="1"/>
    <col min="4" max="4" width="4.125" style="0" customWidth="1"/>
    <col min="5" max="5" width="4.25390625" style="87" customWidth="1"/>
    <col min="6" max="6" width="4.375" style="87" customWidth="1"/>
    <col min="7" max="7" width="4.125" style="0" customWidth="1"/>
    <col min="8" max="8" width="4.75390625" style="0" customWidth="1"/>
    <col min="9" max="9" width="4.875" style="87" customWidth="1"/>
    <col min="10" max="10" width="6.625" style="87" customWidth="1"/>
    <col min="11" max="11" width="5.25390625" style="0" customWidth="1"/>
    <col min="12" max="13" width="6.00390625" style="0" customWidth="1"/>
    <col min="14" max="14" width="5.875" style="0" customWidth="1"/>
    <col min="15" max="15" width="4.625" style="0" customWidth="1"/>
    <col min="16" max="16" width="4.75390625" style="0" customWidth="1"/>
    <col min="17" max="17" width="4.375" style="0" customWidth="1"/>
    <col min="22" max="22" width="11.25390625" style="0" customWidth="1"/>
    <col min="23" max="23" width="16.25390625" style="0" customWidth="1"/>
  </cols>
  <sheetData>
    <row r="1" spans="1:24" ht="42" customHeight="1">
      <c r="A1" s="618" t="s">
        <v>224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40"/>
      <c r="V1" s="205" t="s">
        <v>129</v>
      </c>
      <c r="W1" s="205" t="s">
        <v>17</v>
      </c>
      <c r="X1" s="205" t="s">
        <v>18</v>
      </c>
    </row>
    <row r="2" spans="1:24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V2" s="405">
        <v>2652</v>
      </c>
      <c r="W2" s="343">
        <v>338</v>
      </c>
      <c r="X2" s="405">
        <v>17</v>
      </c>
    </row>
    <row r="3" spans="1:18" ht="148.5" customHeight="1" thickBot="1">
      <c r="A3" s="42" t="s">
        <v>0</v>
      </c>
      <c r="B3" s="43" t="s">
        <v>1</v>
      </c>
      <c r="C3" s="506" t="s">
        <v>11</v>
      </c>
      <c r="D3" s="506" t="s">
        <v>13</v>
      </c>
      <c r="E3" s="506" t="s">
        <v>225</v>
      </c>
      <c r="F3" s="506" t="s">
        <v>185</v>
      </c>
      <c r="G3" s="507" t="s">
        <v>186</v>
      </c>
      <c r="H3" s="508" t="s">
        <v>226</v>
      </c>
      <c r="I3" s="511" t="s">
        <v>229</v>
      </c>
      <c r="J3" s="505" t="s">
        <v>232</v>
      </c>
      <c r="K3" s="45" t="s">
        <v>28</v>
      </c>
      <c r="L3" s="251" t="s">
        <v>29</v>
      </c>
      <c r="M3" s="31" t="s">
        <v>9</v>
      </c>
      <c r="N3" s="398" t="s">
        <v>4</v>
      </c>
      <c r="O3" s="395" t="s">
        <v>3</v>
      </c>
      <c r="P3" s="399" t="s">
        <v>2</v>
      </c>
      <c r="Q3" s="395" t="s">
        <v>34</v>
      </c>
      <c r="R3" s="26"/>
    </row>
    <row r="4" spans="1:19" ht="16.5" thickBot="1">
      <c r="A4" s="427">
        <v>1</v>
      </c>
      <c r="B4" s="114">
        <v>2140020107</v>
      </c>
      <c r="C4" s="245">
        <v>4</v>
      </c>
      <c r="D4" s="106">
        <v>4</v>
      </c>
      <c r="E4" s="216">
        <v>4</v>
      </c>
      <c r="F4" s="498">
        <v>5</v>
      </c>
      <c r="G4" s="548">
        <v>3</v>
      </c>
      <c r="H4" s="532">
        <v>2</v>
      </c>
      <c r="I4" s="107">
        <v>4</v>
      </c>
      <c r="J4" s="292">
        <v>4</v>
      </c>
      <c r="K4" s="465">
        <f>(C4+D4+E4+F4+G4+H4+I4+J4)/8</f>
        <v>3.75</v>
      </c>
      <c r="L4" s="221"/>
      <c r="M4" s="396">
        <v>1</v>
      </c>
      <c r="N4" s="302">
        <v>27</v>
      </c>
      <c r="O4" s="258">
        <v>24</v>
      </c>
      <c r="P4" s="259">
        <v>3</v>
      </c>
      <c r="Q4" s="266">
        <v>1</v>
      </c>
      <c r="R4">
        <f aca="true" t="shared" si="0" ref="R4:R20">COUNTIF(C4:J4,2)</f>
        <v>1</v>
      </c>
      <c r="S4">
        <f aca="true" t="shared" si="1" ref="S4:S20">COUNTIF(C4:J4,"&lt;=3")</f>
        <v>2</v>
      </c>
    </row>
    <row r="5" spans="1:19" ht="17.25" customHeight="1" thickBot="1">
      <c r="A5" s="427">
        <v>2</v>
      </c>
      <c r="B5" s="113">
        <v>2140020110</v>
      </c>
      <c r="C5" s="266">
        <v>4</v>
      </c>
      <c r="D5" s="38">
        <v>5</v>
      </c>
      <c r="E5" s="76">
        <v>4</v>
      </c>
      <c r="F5" s="143">
        <v>5</v>
      </c>
      <c r="G5" s="549">
        <v>3</v>
      </c>
      <c r="H5" s="143">
        <v>3</v>
      </c>
      <c r="I5" s="13">
        <v>5</v>
      </c>
      <c r="J5" s="141">
        <v>4</v>
      </c>
      <c r="K5" s="465">
        <f>(C5+D5+E5+F5+G5+H5+I5+J5)/8</f>
        <v>4.125</v>
      </c>
      <c r="L5" s="221"/>
      <c r="M5" s="396"/>
      <c r="N5" s="253">
        <v>20</v>
      </c>
      <c r="O5" s="253">
        <v>12</v>
      </c>
      <c r="P5" s="254">
        <v>8</v>
      </c>
      <c r="Q5" s="266"/>
      <c r="R5">
        <f t="shared" si="0"/>
        <v>0</v>
      </c>
      <c r="S5">
        <f t="shared" si="1"/>
        <v>2</v>
      </c>
    </row>
    <row r="6" spans="1:19" ht="16.5" thickBot="1">
      <c r="A6" s="409">
        <v>3</v>
      </c>
      <c r="B6" s="113">
        <v>2140020111</v>
      </c>
      <c r="C6" s="266">
        <v>3</v>
      </c>
      <c r="D6" s="38">
        <v>4</v>
      </c>
      <c r="E6" s="76">
        <v>3</v>
      </c>
      <c r="F6" s="143">
        <v>4</v>
      </c>
      <c r="G6" s="549">
        <v>4</v>
      </c>
      <c r="H6" s="531">
        <v>2</v>
      </c>
      <c r="I6" s="75" t="s">
        <v>61</v>
      </c>
      <c r="J6" s="536" t="s">
        <v>61</v>
      </c>
      <c r="K6" s="465">
        <v>3</v>
      </c>
      <c r="L6" s="256">
        <v>3</v>
      </c>
      <c r="M6" s="397">
        <v>3</v>
      </c>
      <c r="N6" s="258">
        <v>30</v>
      </c>
      <c r="O6" s="258">
        <v>30</v>
      </c>
      <c r="P6" s="259"/>
      <c r="Q6" s="266"/>
      <c r="R6">
        <f t="shared" si="0"/>
        <v>1</v>
      </c>
      <c r="S6">
        <f t="shared" si="1"/>
        <v>3</v>
      </c>
    </row>
    <row r="7" spans="1:19" ht="17.25" customHeight="1" thickBot="1">
      <c r="A7" s="409">
        <v>4</v>
      </c>
      <c r="B7" s="113">
        <v>2140020113</v>
      </c>
      <c r="C7" s="265">
        <v>5</v>
      </c>
      <c r="D7" s="81">
        <v>5</v>
      </c>
      <c r="E7" s="247">
        <v>5</v>
      </c>
      <c r="F7" s="415">
        <v>5</v>
      </c>
      <c r="G7" s="550">
        <v>5</v>
      </c>
      <c r="H7" s="415">
        <v>5</v>
      </c>
      <c r="I7" s="78">
        <v>5</v>
      </c>
      <c r="J7" s="413">
        <v>5</v>
      </c>
      <c r="K7" s="465">
        <f aca="true" t="shared" si="2" ref="K7:K14">(C7+D7+E7+F7+G7+H7+I7+J7)/8</f>
        <v>5</v>
      </c>
      <c r="L7" s="256"/>
      <c r="M7" s="397"/>
      <c r="N7" s="258"/>
      <c r="O7" s="258"/>
      <c r="P7" s="259"/>
      <c r="Q7" s="266"/>
      <c r="R7">
        <f t="shared" si="0"/>
        <v>0</v>
      </c>
      <c r="S7">
        <f t="shared" si="1"/>
        <v>0</v>
      </c>
    </row>
    <row r="8" spans="1:19" ht="15.75" customHeight="1" thickBot="1">
      <c r="A8" s="409">
        <v>5</v>
      </c>
      <c r="B8" s="113">
        <v>2140020114</v>
      </c>
      <c r="C8" s="539">
        <v>4</v>
      </c>
      <c r="D8" s="81">
        <v>4</v>
      </c>
      <c r="E8" s="247">
        <v>5</v>
      </c>
      <c r="F8" s="415">
        <v>5</v>
      </c>
      <c r="G8" s="550">
        <v>4</v>
      </c>
      <c r="H8" s="415">
        <v>4</v>
      </c>
      <c r="I8" s="78">
        <v>5</v>
      </c>
      <c r="J8" s="540">
        <v>4</v>
      </c>
      <c r="K8" s="465">
        <f t="shared" si="2"/>
        <v>4.375</v>
      </c>
      <c r="L8" s="256"/>
      <c r="M8" s="397"/>
      <c r="N8" s="258">
        <v>29</v>
      </c>
      <c r="O8" s="258">
        <v>29</v>
      </c>
      <c r="P8" s="259"/>
      <c r="Q8" s="266"/>
      <c r="R8">
        <f t="shared" si="0"/>
        <v>0</v>
      </c>
      <c r="S8">
        <f t="shared" si="1"/>
        <v>0</v>
      </c>
    </row>
    <row r="9" spans="1:19" ht="15.75" customHeight="1" thickBot="1">
      <c r="A9" s="409">
        <v>6</v>
      </c>
      <c r="B9" s="113">
        <v>2140020115</v>
      </c>
      <c r="C9" s="266">
        <v>5</v>
      </c>
      <c r="D9" s="38">
        <v>3</v>
      </c>
      <c r="E9" s="76">
        <v>4</v>
      </c>
      <c r="F9" s="531">
        <v>2</v>
      </c>
      <c r="G9" s="75">
        <v>2</v>
      </c>
      <c r="H9" s="143">
        <v>3</v>
      </c>
      <c r="I9" s="71">
        <v>2</v>
      </c>
      <c r="J9" s="16">
        <v>3</v>
      </c>
      <c r="K9" s="465">
        <f t="shared" si="2"/>
        <v>3</v>
      </c>
      <c r="L9" s="256">
        <v>8</v>
      </c>
      <c r="M9" s="397">
        <v>3</v>
      </c>
      <c r="N9" s="258">
        <v>2</v>
      </c>
      <c r="O9" s="258">
        <v>2</v>
      </c>
      <c r="P9" s="259"/>
      <c r="Q9" s="266">
        <v>4</v>
      </c>
      <c r="R9">
        <f t="shared" si="0"/>
        <v>3</v>
      </c>
      <c r="S9">
        <f t="shared" si="1"/>
        <v>6</v>
      </c>
    </row>
    <row r="10" spans="1:19" ht="18" customHeight="1" thickBot="1">
      <c r="A10" s="409">
        <v>7</v>
      </c>
      <c r="B10" s="113">
        <v>2140020117</v>
      </c>
      <c r="C10" s="267">
        <v>2</v>
      </c>
      <c r="D10" s="38">
        <v>5</v>
      </c>
      <c r="E10" s="76">
        <v>4</v>
      </c>
      <c r="F10" s="143">
        <v>5</v>
      </c>
      <c r="G10" s="549">
        <v>4</v>
      </c>
      <c r="H10" s="531">
        <v>2</v>
      </c>
      <c r="I10" s="13">
        <v>5</v>
      </c>
      <c r="J10" s="16">
        <v>4</v>
      </c>
      <c r="K10" s="465">
        <f t="shared" si="2"/>
        <v>3.875</v>
      </c>
      <c r="L10" s="256"/>
      <c r="M10" s="397">
        <v>2</v>
      </c>
      <c r="N10" s="258">
        <v>6</v>
      </c>
      <c r="O10" s="258">
        <v>6</v>
      </c>
      <c r="P10" s="259"/>
      <c r="Q10" s="266"/>
      <c r="R10">
        <f t="shared" si="0"/>
        <v>2</v>
      </c>
      <c r="S10">
        <f t="shared" si="1"/>
        <v>2</v>
      </c>
    </row>
    <row r="11" spans="1:19" ht="18" customHeight="1" thickBot="1">
      <c r="A11" s="409">
        <v>8</v>
      </c>
      <c r="B11" s="113">
        <v>2140020118</v>
      </c>
      <c r="C11" s="266">
        <v>4</v>
      </c>
      <c r="D11" s="38">
        <v>4</v>
      </c>
      <c r="E11" s="76">
        <v>4</v>
      </c>
      <c r="F11" s="143">
        <v>5</v>
      </c>
      <c r="G11" s="549">
        <v>3</v>
      </c>
      <c r="H11" s="143">
        <v>4</v>
      </c>
      <c r="I11" s="13">
        <v>4</v>
      </c>
      <c r="J11" s="16">
        <v>4</v>
      </c>
      <c r="K11" s="465">
        <f t="shared" si="2"/>
        <v>4</v>
      </c>
      <c r="L11" s="256">
        <v>1</v>
      </c>
      <c r="M11" s="397"/>
      <c r="N11" s="258">
        <v>13</v>
      </c>
      <c r="O11" s="258">
        <v>5</v>
      </c>
      <c r="P11" s="259">
        <v>8</v>
      </c>
      <c r="Q11" s="266">
        <v>1</v>
      </c>
      <c r="R11">
        <f t="shared" si="0"/>
        <v>0</v>
      </c>
      <c r="S11">
        <f t="shared" si="1"/>
        <v>1</v>
      </c>
    </row>
    <row r="12" spans="1:19" ht="18" customHeight="1" thickBot="1">
      <c r="A12" s="409">
        <v>9</v>
      </c>
      <c r="B12" s="113">
        <v>2140020119</v>
      </c>
      <c r="C12" s="265">
        <v>4</v>
      </c>
      <c r="D12" s="81">
        <v>4</v>
      </c>
      <c r="E12" s="247">
        <v>4</v>
      </c>
      <c r="F12" s="415">
        <v>5</v>
      </c>
      <c r="G12" s="550">
        <v>4</v>
      </c>
      <c r="H12" s="415">
        <v>4</v>
      </c>
      <c r="I12" s="78">
        <v>5</v>
      </c>
      <c r="J12" s="540">
        <v>4</v>
      </c>
      <c r="K12" s="465">
        <f t="shared" si="2"/>
        <v>4.25</v>
      </c>
      <c r="L12" s="256"/>
      <c r="M12" s="397"/>
      <c r="N12" s="258">
        <v>8</v>
      </c>
      <c r="O12" s="258">
        <v>8</v>
      </c>
      <c r="P12" s="259"/>
      <c r="Q12" s="266">
        <v>2</v>
      </c>
      <c r="R12">
        <f t="shared" si="0"/>
        <v>0</v>
      </c>
      <c r="S12">
        <f t="shared" si="1"/>
        <v>0</v>
      </c>
    </row>
    <row r="13" spans="1:19" ht="16.5" thickBot="1">
      <c r="A13" s="409">
        <v>10</v>
      </c>
      <c r="B13" s="113">
        <v>2140020120</v>
      </c>
      <c r="C13" s="266">
        <v>4</v>
      </c>
      <c r="D13" s="38">
        <v>4</v>
      </c>
      <c r="E13" s="351">
        <v>5</v>
      </c>
      <c r="F13" s="143">
        <v>4</v>
      </c>
      <c r="G13" s="75">
        <v>2</v>
      </c>
      <c r="H13" s="143">
        <v>4</v>
      </c>
      <c r="I13" s="13">
        <v>4</v>
      </c>
      <c r="J13" s="16">
        <v>4</v>
      </c>
      <c r="K13" s="465">
        <f t="shared" si="2"/>
        <v>3.875</v>
      </c>
      <c r="L13" s="256">
        <v>4</v>
      </c>
      <c r="M13" s="397">
        <v>1</v>
      </c>
      <c r="N13" s="258"/>
      <c r="O13" s="258"/>
      <c r="P13" s="259"/>
      <c r="Q13" s="266">
        <v>1</v>
      </c>
      <c r="R13">
        <f t="shared" si="0"/>
        <v>1</v>
      </c>
      <c r="S13">
        <f t="shared" si="1"/>
        <v>1</v>
      </c>
    </row>
    <row r="14" spans="1:19" ht="16.5" thickBot="1">
      <c r="A14" s="409">
        <v>11</v>
      </c>
      <c r="B14" s="113">
        <v>2140020121</v>
      </c>
      <c r="C14" s="266">
        <v>3</v>
      </c>
      <c r="D14" s="38">
        <v>5</v>
      </c>
      <c r="E14" s="76">
        <v>4</v>
      </c>
      <c r="F14" s="531">
        <v>2</v>
      </c>
      <c r="G14" s="75">
        <v>2</v>
      </c>
      <c r="H14" s="531">
        <v>2</v>
      </c>
      <c r="I14" s="13">
        <v>5</v>
      </c>
      <c r="J14" s="537">
        <v>2</v>
      </c>
      <c r="K14" s="465">
        <f t="shared" si="2"/>
        <v>3.125</v>
      </c>
      <c r="L14" s="256"/>
      <c r="M14" s="397">
        <v>4</v>
      </c>
      <c r="N14" s="258">
        <v>3</v>
      </c>
      <c r="O14" s="258"/>
      <c r="P14" s="259">
        <v>3</v>
      </c>
      <c r="Q14" s="266">
        <v>6</v>
      </c>
      <c r="R14">
        <f t="shared" si="0"/>
        <v>4</v>
      </c>
      <c r="S14">
        <f t="shared" si="1"/>
        <v>5</v>
      </c>
    </row>
    <row r="15" spans="1:19" ht="16.5" thickBot="1">
      <c r="A15" s="409">
        <v>12</v>
      </c>
      <c r="B15" s="113">
        <v>2140020123</v>
      </c>
      <c r="C15" s="267">
        <v>2</v>
      </c>
      <c r="D15" s="353" t="s">
        <v>61</v>
      </c>
      <c r="E15" s="353" t="s">
        <v>61</v>
      </c>
      <c r="F15" s="531" t="s">
        <v>61</v>
      </c>
      <c r="G15" s="75" t="s">
        <v>61</v>
      </c>
      <c r="H15" s="531" t="s">
        <v>61</v>
      </c>
      <c r="I15" s="75" t="s">
        <v>61</v>
      </c>
      <c r="J15" s="537">
        <v>2</v>
      </c>
      <c r="K15" s="465">
        <v>2</v>
      </c>
      <c r="L15" s="256">
        <v>9</v>
      </c>
      <c r="M15" s="397">
        <v>8</v>
      </c>
      <c r="N15" s="258">
        <v>79</v>
      </c>
      <c r="O15" s="258">
        <v>66</v>
      </c>
      <c r="P15" s="259">
        <v>13</v>
      </c>
      <c r="Q15" s="266">
        <v>2</v>
      </c>
      <c r="R15">
        <f t="shared" si="0"/>
        <v>2</v>
      </c>
      <c r="S15">
        <f t="shared" si="1"/>
        <v>2</v>
      </c>
    </row>
    <row r="16" spans="1:19" ht="18" customHeight="1" thickBot="1">
      <c r="A16" s="409">
        <v>13</v>
      </c>
      <c r="B16" s="113">
        <v>2140020124</v>
      </c>
      <c r="C16" s="266">
        <v>4</v>
      </c>
      <c r="D16" s="38">
        <v>3</v>
      </c>
      <c r="E16" s="76">
        <v>4</v>
      </c>
      <c r="F16" s="143">
        <v>5</v>
      </c>
      <c r="G16" s="549">
        <v>4</v>
      </c>
      <c r="H16" s="143">
        <v>4</v>
      </c>
      <c r="I16" s="13">
        <v>5</v>
      </c>
      <c r="J16" s="16">
        <v>4</v>
      </c>
      <c r="K16" s="465">
        <f>(C16+D16+E16+F16+G16+H16+I16+J16)/8</f>
        <v>4.125</v>
      </c>
      <c r="L16" s="256">
        <v>3</v>
      </c>
      <c r="M16" s="397"/>
      <c r="N16" s="258"/>
      <c r="O16" s="258"/>
      <c r="P16" s="259"/>
      <c r="Q16" s="266"/>
      <c r="R16">
        <f t="shared" si="0"/>
        <v>0</v>
      </c>
      <c r="S16">
        <f t="shared" si="1"/>
        <v>1</v>
      </c>
    </row>
    <row r="17" spans="1:19" ht="16.5" thickBot="1">
      <c r="A17" s="409">
        <v>14</v>
      </c>
      <c r="B17" s="113">
        <v>2140020103</v>
      </c>
      <c r="C17" s="266">
        <v>4</v>
      </c>
      <c r="D17" s="38">
        <v>5</v>
      </c>
      <c r="E17" s="76">
        <v>4</v>
      </c>
      <c r="F17" s="531" t="s">
        <v>61</v>
      </c>
      <c r="G17" s="531" t="s">
        <v>61</v>
      </c>
      <c r="H17" s="531" t="s">
        <v>61</v>
      </c>
      <c r="I17" s="13">
        <v>4</v>
      </c>
      <c r="J17" s="531" t="s">
        <v>61</v>
      </c>
      <c r="K17" s="465">
        <v>3.1</v>
      </c>
      <c r="L17" s="256">
        <v>2</v>
      </c>
      <c r="M17" s="397">
        <v>4</v>
      </c>
      <c r="N17" s="258">
        <v>38</v>
      </c>
      <c r="O17" s="258">
        <v>38</v>
      </c>
      <c r="P17" s="259"/>
      <c r="Q17" s="264">
        <v>1</v>
      </c>
      <c r="R17">
        <f t="shared" si="0"/>
        <v>0</v>
      </c>
      <c r="S17">
        <f t="shared" si="1"/>
        <v>0</v>
      </c>
    </row>
    <row r="18" spans="1:19" ht="16.5" thickBot="1">
      <c r="A18" s="409">
        <v>15</v>
      </c>
      <c r="B18" s="113">
        <v>2140020106</v>
      </c>
      <c r="C18" s="265">
        <v>5</v>
      </c>
      <c r="D18" s="81">
        <v>5</v>
      </c>
      <c r="E18" s="247">
        <v>5</v>
      </c>
      <c r="F18" s="415">
        <v>5</v>
      </c>
      <c r="G18" s="550">
        <v>5</v>
      </c>
      <c r="H18" s="415">
        <v>5</v>
      </c>
      <c r="I18" s="78">
        <v>5</v>
      </c>
      <c r="J18" s="540">
        <v>5</v>
      </c>
      <c r="K18" s="465">
        <f>(C18+D18+E18+F18+G18+H18+I18+J18)/8</f>
        <v>5</v>
      </c>
      <c r="L18" s="256"/>
      <c r="M18" s="397"/>
      <c r="N18" s="258"/>
      <c r="O18" s="258"/>
      <c r="P18" s="259"/>
      <c r="Q18" s="266"/>
      <c r="R18">
        <f t="shared" si="0"/>
        <v>0</v>
      </c>
      <c r="S18">
        <f t="shared" si="1"/>
        <v>0</v>
      </c>
    </row>
    <row r="19" spans="1:19" ht="16.5" thickBot="1">
      <c r="A19" s="409">
        <v>16</v>
      </c>
      <c r="B19" s="113">
        <v>2140020101</v>
      </c>
      <c r="C19" s="266">
        <v>4</v>
      </c>
      <c r="D19" s="38">
        <v>4</v>
      </c>
      <c r="E19" s="76">
        <v>4</v>
      </c>
      <c r="F19" s="143">
        <v>5</v>
      </c>
      <c r="G19" s="549">
        <v>4</v>
      </c>
      <c r="H19" s="143">
        <v>4</v>
      </c>
      <c r="I19" s="75" t="s">
        <v>61</v>
      </c>
      <c r="J19" s="16">
        <v>4</v>
      </c>
      <c r="K19" s="465">
        <v>3.9</v>
      </c>
      <c r="L19" s="256"/>
      <c r="M19" s="397">
        <v>1</v>
      </c>
      <c r="N19" s="258">
        <v>78</v>
      </c>
      <c r="O19" s="258">
        <v>78</v>
      </c>
      <c r="P19" s="259"/>
      <c r="Q19" s="266"/>
      <c r="R19">
        <f t="shared" si="0"/>
        <v>0</v>
      </c>
      <c r="S19">
        <f t="shared" si="1"/>
        <v>0</v>
      </c>
    </row>
    <row r="20" spans="1:19" ht="16.5" thickBot="1">
      <c r="A20" s="409">
        <v>17</v>
      </c>
      <c r="B20" s="437">
        <v>2140020102</v>
      </c>
      <c r="C20" s="271">
        <v>4</v>
      </c>
      <c r="D20" s="200">
        <v>3</v>
      </c>
      <c r="E20" s="294">
        <v>4</v>
      </c>
      <c r="F20" s="534">
        <v>4</v>
      </c>
      <c r="G20" s="538">
        <v>2</v>
      </c>
      <c r="H20" s="535">
        <v>2</v>
      </c>
      <c r="I20" s="201">
        <v>4</v>
      </c>
      <c r="J20" s="545">
        <v>4</v>
      </c>
      <c r="K20" s="465">
        <f>(C20+D20+E20+F20+G20+H20+I20+J20)/8</f>
        <v>3.375</v>
      </c>
      <c r="L20" s="256">
        <v>6</v>
      </c>
      <c r="M20" s="397">
        <v>2</v>
      </c>
      <c r="N20" s="258">
        <v>5</v>
      </c>
      <c r="O20" s="258">
        <v>4</v>
      </c>
      <c r="P20" s="259">
        <v>1</v>
      </c>
      <c r="Q20" s="266">
        <v>2</v>
      </c>
      <c r="R20">
        <f t="shared" si="0"/>
        <v>2</v>
      </c>
      <c r="S20">
        <f t="shared" si="1"/>
        <v>3</v>
      </c>
    </row>
    <row r="21" spans="1:17" ht="16.5" thickBot="1">
      <c r="A21" s="23"/>
      <c r="B21" s="25" t="s">
        <v>8</v>
      </c>
      <c r="C21" s="533"/>
      <c r="D21" s="166"/>
      <c r="E21" s="166"/>
      <c r="F21" s="166"/>
      <c r="G21" s="166"/>
      <c r="H21" s="166"/>
      <c r="I21" s="166"/>
      <c r="J21" s="546"/>
      <c r="K21" s="176"/>
      <c r="L21" s="176"/>
      <c r="M21" s="176"/>
      <c r="N21" s="178">
        <f>SUM(N4:N20)</f>
        <v>338</v>
      </c>
      <c r="O21" s="178">
        <f>SUM(O4:O20)</f>
        <v>302</v>
      </c>
      <c r="P21" s="178">
        <f>SUM(P4:P20)</f>
        <v>36</v>
      </c>
      <c r="Q21" s="170">
        <f>SUM(Q4:Q20)</f>
        <v>20</v>
      </c>
    </row>
    <row r="22" spans="1:18" ht="15">
      <c r="A22" s="642" t="s">
        <v>247</v>
      </c>
      <c r="B22" s="642"/>
      <c r="C22" s="544"/>
      <c r="D22" s="544" t="s">
        <v>21</v>
      </c>
      <c r="E22" s="544"/>
      <c r="F22" s="68"/>
      <c r="G22" s="1"/>
      <c r="H22" s="1">
        <f>100-(W2/V2)*100</f>
        <v>87.25490196078431</v>
      </c>
      <c r="I22" s="90" t="s">
        <v>19</v>
      </c>
      <c r="J22" s="90" t="s">
        <v>25</v>
      </c>
      <c r="K22" s="12"/>
      <c r="L22" s="7">
        <v>10</v>
      </c>
      <c r="M22" s="7" t="s">
        <v>23</v>
      </c>
      <c r="N22" s="1" t="s">
        <v>22</v>
      </c>
      <c r="O22" s="1"/>
      <c r="P22" s="1"/>
      <c r="Q22" s="5">
        <f>(X2-L22)/X2*100</f>
        <v>41.17647058823529</v>
      </c>
      <c r="R22" s="1" t="s">
        <v>19</v>
      </c>
    </row>
    <row r="23" spans="1:18" ht="12.75">
      <c r="A23" s="1" t="s">
        <v>20</v>
      </c>
      <c r="B23" s="1"/>
      <c r="C23" s="68">
        <v>4</v>
      </c>
      <c r="D23" s="1" t="s">
        <v>167</v>
      </c>
      <c r="E23" s="68"/>
      <c r="F23" s="68"/>
      <c r="G23" s="1">
        <f>C23/X2*100</f>
        <v>23.52941176470588</v>
      </c>
      <c r="H23" s="1" t="s">
        <v>19</v>
      </c>
      <c r="I23" s="68"/>
      <c r="J23" s="68"/>
      <c r="K23" s="1"/>
      <c r="L23" s="1"/>
      <c r="M23" s="1"/>
      <c r="N23" s="1"/>
      <c r="O23" s="1"/>
      <c r="P23" s="1"/>
      <c r="Q23" s="1"/>
      <c r="R23" s="1"/>
    </row>
    <row r="24" spans="1:18" ht="12.75">
      <c r="A24" s="1"/>
      <c r="B24" s="1"/>
      <c r="C24" s="68"/>
      <c r="D24" s="1"/>
      <c r="E24" s="68"/>
      <c r="F24" s="68"/>
      <c r="G24" s="1"/>
      <c r="H24" s="1"/>
      <c r="I24" s="68"/>
      <c r="J24" s="68"/>
      <c r="K24" s="1"/>
      <c r="L24" s="1"/>
      <c r="M24" s="1"/>
      <c r="N24" s="1"/>
      <c r="O24" s="1"/>
      <c r="P24" s="1"/>
      <c r="Q24" s="1"/>
      <c r="R24" s="1"/>
    </row>
    <row r="25" spans="1:18" ht="12.75">
      <c r="A25" s="1"/>
      <c r="B25" s="1"/>
      <c r="C25" s="68"/>
      <c r="D25" s="1"/>
      <c r="E25" s="68"/>
      <c r="F25" s="68"/>
      <c r="G25" s="1"/>
      <c r="H25" s="1"/>
      <c r="I25" s="68"/>
      <c r="J25" s="68"/>
      <c r="K25" s="1"/>
      <c r="L25" s="1"/>
      <c r="M25" s="1"/>
      <c r="N25" s="1"/>
      <c r="O25" s="1"/>
      <c r="P25" s="1"/>
      <c r="Q25" s="1"/>
      <c r="R25" s="1"/>
    </row>
    <row r="26" spans="1:18" ht="12.75">
      <c r="A26" s="1"/>
      <c r="B26" s="120" t="s">
        <v>191</v>
      </c>
      <c r="C26" s="120"/>
      <c r="D26" s="120"/>
      <c r="E26" s="68"/>
      <c r="F26" s="89" t="s">
        <v>6</v>
      </c>
      <c r="G26" s="2"/>
      <c r="H26" s="2"/>
      <c r="I26" s="89"/>
      <c r="J26" s="68"/>
      <c r="K26" s="1"/>
      <c r="L26" s="1"/>
      <c r="M26" s="1"/>
      <c r="N26" s="619" t="s">
        <v>7</v>
      </c>
      <c r="O26" s="619"/>
      <c r="P26" s="619"/>
      <c r="Q26" s="619"/>
      <c r="R26" s="619"/>
    </row>
  </sheetData>
  <sheetProtection/>
  <mergeCells count="4">
    <mergeCell ref="A1:P1"/>
    <mergeCell ref="A2:O2"/>
    <mergeCell ref="A22:B22"/>
    <mergeCell ref="N26:R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Z31"/>
  <sheetViews>
    <sheetView zoomScale="90" zoomScaleNormal="90" zoomScalePageLayoutView="0" workbookViewId="0" topLeftCell="A1">
      <selection activeCell="F20" sqref="F20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5" width="4.125" style="0" customWidth="1"/>
    <col min="6" max="13" width="4.375" style="0" customWidth="1"/>
    <col min="14" max="14" width="6.125" style="0" customWidth="1"/>
    <col min="15" max="15" width="6.00390625" style="0" customWidth="1"/>
    <col min="16" max="16" width="5.875" style="0" customWidth="1"/>
    <col min="17" max="17" width="4.625" style="0" customWidth="1"/>
    <col min="18" max="18" width="4.75390625" style="0" customWidth="1"/>
    <col min="19" max="19" width="4.375" style="0" customWidth="1"/>
    <col min="24" max="24" width="11.25390625" style="0" customWidth="1"/>
    <col min="25" max="25" width="16.25390625" style="0" customWidth="1"/>
  </cols>
  <sheetData>
    <row r="1" spans="1:19" ht="42" customHeight="1">
      <c r="A1" s="618" t="s">
        <v>233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40"/>
    </row>
    <row r="2" spans="1:26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214"/>
      <c r="S2" s="214"/>
      <c r="X2" s="4"/>
      <c r="Z2" s="4"/>
    </row>
    <row r="3" spans="1:26" ht="73.5" customHeight="1" thickBot="1">
      <c r="A3" s="626" t="s">
        <v>0</v>
      </c>
      <c r="B3" s="628" t="s">
        <v>1</v>
      </c>
      <c r="C3" s="637" t="s">
        <v>127</v>
      </c>
      <c r="D3" s="638"/>
      <c r="E3" s="643"/>
      <c r="F3" s="630" t="s">
        <v>128</v>
      </c>
      <c r="G3" s="631"/>
      <c r="H3" s="631"/>
      <c r="I3" s="632"/>
      <c r="J3" s="632"/>
      <c r="K3" s="632"/>
      <c r="L3" s="632"/>
      <c r="M3" s="632"/>
      <c r="N3" s="622" t="s">
        <v>28</v>
      </c>
      <c r="O3" s="635" t="s">
        <v>29</v>
      </c>
      <c r="P3" s="622" t="s">
        <v>4</v>
      </c>
      <c r="Q3" s="622" t="s">
        <v>3</v>
      </c>
      <c r="R3" s="622" t="s">
        <v>2</v>
      </c>
      <c r="S3" s="622" t="s">
        <v>34</v>
      </c>
      <c r="X3" s="4"/>
      <c r="Z3" s="4"/>
    </row>
    <row r="4" spans="1:20" ht="138" customHeight="1" thickBot="1">
      <c r="A4" s="627"/>
      <c r="B4" s="629"/>
      <c r="C4" s="506" t="s">
        <v>11</v>
      </c>
      <c r="D4" s="506" t="s">
        <v>13</v>
      </c>
      <c r="E4" s="512"/>
      <c r="F4" s="506" t="s">
        <v>225</v>
      </c>
      <c r="G4" s="507" t="s">
        <v>186</v>
      </c>
      <c r="H4" s="508" t="s">
        <v>226</v>
      </c>
      <c r="I4" s="509" t="s">
        <v>227</v>
      </c>
      <c r="J4" s="510" t="s">
        <v>228</v>
      </c>
      <c r="K4" s="511" t="s">
        <v>229</v>
      </c>
      <c r="L4" s="510" t="s">
        <v>230</v>
      </c>
      <c r="M4" s="511" t="s">
        <v>231</v>
      </c>
      <c r="N4" s="623"/>
      <c r="O4" s="636"/>
      <c r="P4" s="623"/>
      <c r="Q4" s="623"/>
      <c r="R4" s="623"/>
      <c r="S4" s="623"/>
      <c r="T4" s="26"/>
    </row>
    <row r="5" spans="1:19" ht="16.5" thickBot="1">
      <c r="A5" s="15">
        <v>1</v>
      </c>
      <c r="B5" s="430" t="s">
        <v>45</v>
      </c>
      <c r="C5" s="245"/>
      <c r="D5" s="106"/>
      <c r="E5" s="324"/>
      <c r="F5" s="350"/>
      <c r="G5" s="106"/>
      <c r="H5" s="401"/>
      <c r="I5" s="106"/>
      <c r="J5" s="106"/>
      <c r="K5" s="107"/>
      <c r="L5" s="106"/>
      <c r="M5" s="106"/>
      <c r="N5" s="410">
        <f>(F5+G5+H5+I5+J5+K5+L5+M5)/8</f>
        <v>0</v>
      </c>
      <c r="O5" s="221"/>
      <c r="P5" s="418"/>
      <c r="Q5" s="411"/>
      <c r="R5" s="419"/>
      <c r="S5" s="420"/>
    </row>
    <row r="6" spans="1:19" ht="16.5" thickBot="1">
      <c r="A6" s="14">
        <v>2</v>
      </c>
      <c r="B6" s="431" t="s">
        <v>46</v>
      </c>
      <c r="C6" s="266"/>
      <c r="D6" s="38"/>
      <c r="E6" s="269"/>
      <c r="F6" s="351"/>
      <c r="G6" s="38"/>
      <c r="H6" s="39"/>
      <c r="I6" s="38"/>
      <c r="J6" s="38"/>
      <c r="K6" s="13"/>
      <c r="L6" s="38"/>
      <c r="M6" s="38"/>
      <c r="N6" s="410">
        <f aca="true" t="shared" si="0" ref="N6:N21">(F6+G6+H6+I6+J6+K6+L6+M6)/8</f>
        <v>0</v>
      </c>
      <c r="O6" s="256"/>
      <c r="P6" s="421"/>
      <c r="Q6" s="412"/>
      <c r="R6" s="422"/>
      <c r="S6" s="423"/>
    </row>
    <row r="7" spans="1:19" ht="17.25" customHeight="1" thickBot="1">
      <c r="A7" s="14">
        <v>3</v>
      </c>
      <c r="B7" s="432" t="s">
        <v>47</v>
      </c>
      <c r="C7" s="266"/>
      <c r="D7" s="38"/>
      <c r="E7" s="269"/>
      <c r="F7" s="351"/>
      <c r="G7" s="38"/>
      <c r="H7" s="39"/>
      <c r="I7" s="38"/>
      <c r="J7" s="38"/>
      <c r="K7" s="13"/>
      <c r="L7" s="38"/>
      <c r="M7" s="38"/>
      <c r="N7" s="410">
        <f t="shared" si="0"/>
        <v>0</v>
      </c>
      <c r="O7" s="256"/>
      <c r="P7" s="421"/>
      <c r="Q7" s="412"/>
      <c r="R7" s="422"/>
      <c r="S7" s="423"/>
    </row>
    <row r="8" spans="1:19" ht="15.75" customHeight="1" thickBot="1">
      <c r="A8" s="14">
        <v>4</v>
      </c>
      <c r="B8" s="433" t="s">
        <v>112</v>
      </c>
      <c r="C8" s="266"/>
      <c r="D8" s="38"/>
      <c r="E8" s="269"/>
      <c r="F8" s="351"/>
      <c r="G8" s="38"/>
      <c r="H8" s="39"/>
      <c r="I8" s="38"/>
      <c r="J8" s="38"/>
      <c r="K8" s="13"/>
      <c r="L8" s="38"/>
      <c r="M8" s="38"/>
      <c r="N8" s="410">
        <f t="shared" si="0"/>
        <v>0</v>
      </c>
      <c r="O8" s="256"/>
      <c r="P8" s="421"/>
      <c r="Q8" s="412"/>
      <c r="R8" s="422"/>
      <c r="S8" s="423"/>
    </row>
    <row r="9" spans="1:19" ht="16.5" thickBot="1">
      <c r="A9" s="14">
        <v>5</v>
      </c>
      <c r="B9" s="400" t="s">
        <v>49</v>
      </c>
      <c r="C9" s="266"/>
      <c r="D9" s="38"/>
      <c r="E9" s="269"/>
      <c r="F9" s="76"/>
      <c r="G9" s="38"/>
      <c r="H9" s="39"/>
      <c r="I9" s="38"/>
      <c r="J9" s="38"/>
      <c r="K9" s="13"/>
      <c r="L9" s="38"/>
      <c r="M9" s="38"/>
      <c r="N9" s="410">
        <f t="shared" si="0"/>
        <v>0</v>
      </c>
      <c r="O9" s="256"/>
      <c r="P9" s="421"/>
      <c r="Q9" s="412"/>
      <c r="R9" s="422"/>
      <c r="S9" s="423"/>
    </row>
    <row r="10" spans="1:19" ht="18" customHeight="1" thickBot="1">
      <c r="A10" s="14">
        <v>6</v>
      </c>
      <c r="B10" s="434" t="s">
        <v>50</v>
      </c>
      <c r="C10" s="266"/>
      <c r="D10" s="38"/>
      <c r="E10" s="269"/>
      <c r="F10" s="351"/>
      <c r="G10" s="38"/>
      <c r="H10" s="39"/>
      <c r="I10" s="38"/>
      <c r="J10" s="38"/>
      <c r="K10" s="13"/>
      <c r="L10" s="38"/>
      <c r="M10" s="38"/>
      <c r="N10" s="410">
        <f t="shared" si="0"/>
        <v>0</v>
      </c>
      <c r="O10" s="256"/>
      <c r="P10" s="421"/>
      <c r="Q10" s="412"/>
      <c r="R10" s="422"/>
      <c r="S10" s="423"/>
    </row>
    <row r="11" spans="1:19" ht="18" customHeight="1" thickBot="1">
      <c r="A11" s="14">
        <v>7</v>
      </c>
      <c r="B11" s="433" t="s">
        <v>51</v>
      </c>
      <c r="C11" s="266"/>
      <c r="D11" s="38"/>
      <c r="E11" s="269"/>
      <c r="F11" s="351"/>
      <c r="G11" s="38"/>
      <c r="H11" s="39"/>
      <c r="I11" s="38"/>
      <c r="J11" s="38"/>
      <c r="K11" s="13"/>
      <c r="L11" s="38"/>
      <c r="M11" s="38"/>
      <c r="N11" s="410">
        <f t="shared" si="0"/>
        <v>0</v>
      </c>
      <c r="O11" s="256"/>
      <c r="P11" s="421"/>
      <c r="Q11" s="412"/>
      <c r="R11" s="422"/>
      <c r="S11" s="423"/>
    </row>
    <row r="12" spans="1:19" ht="16.5" thickBot="1">
      <c r="A12" s="14">
        <v>8</v>
      </c>
      <c r="B12" s="435" t="s">
        <v>52</v>
      </c>
      <c r="C12" s="266"/>
      <c r="D12" s="38"/>
      <c r="E12" s="269"/>
      <c r="F12" s="351"/>
      <c r="G12" s="38"/>
      <c r="H12" s="39"/>
      <c r="I12" s="38"/>
      <c r="J12" s="38"/>
      <c r="K12" s="13"/>
      <c r="L12" s="38"/>
      <c r="M12" s="38"/>
      <c r="N12" s="410">
        <f t="shared" si="0"/>
        <v>0</v>
      </c>
      <c r="O12" s="256"/>
      <c r="P12" s="421"/>
      <c r="Q12" s="412"/>
      <c r="R12" s="422"/>
      <c r="S12" s="423"/>
    </row>
    <row r="13" spans="1:19" ht="16.5" thickBot="1">
      <c r="A13" s="14">
        <v>9</v>
      </c>
      <c r="B13" s="400" t="s">
        <v>53</v>
      </c>
      <c r="C13" s="266"/>
      <c r="D13" s="38"/>
      <c r="E13" s="269"/>
      <c r="F13" s="351"/>
      <c r="G13" s="38"/>
      <c r="H13" s="39"/>
      <c r="I13" s="38"/>
      <c r="J13" s="38"/>
      <c r="K13" s="13"/>
      <c r="L13" s="38"/>
      <c r="M13" s="38"/>
      <c r="N13" s="410">
        <f t="shared" si="0"/>
        <v>0</v>
      </c>
      <c r="O13" s="256"/>
      <c r="P13" s="421"/>
      <c r="Q13" s="412"/>
      <c r="R13" s="422"/>
      <c r="S13" s="423"/>
    </row>
    <row r="14" spans="1:19" ht="16.5" thickBot="1">
      <c r="A14" s="14">
        <v>10</v>
      </c>
      <c r="B14" s="433" t="s">
        <v>54</v>
      </c>
      <c r="C14" s="266"/>
      <c r="D14" s="38"/>
      <c r="E14" s="269"/>
      <c r="F14" s="351"/>
      <c r="G14" s="38"/>
      <c r="H14" s="39"/>
      <c r="I14" s="38"/>
      <c r="J14" s="38"/>
      <c r="K14" s="13"/>
      <c r="L14" s="38"/>
      <c r="M14" s="38"/>
      <c r="N14" s="410">
        <f t="shared" si="0"/>
        <v>0</v>
      </c>
      <c r="O14" s="256"/>
      <c r="P14" s="421"/>
      <c r="Q14" s="412"/>
      <c r="R14" s="422"/>
      <c r="S14" s="423"/>
    </row>
    <row r="15" spans="1:19" ht="18" customHeight="1" thickBot="1">
      <c r="A15" s="14">
        <v>11</v>
      </c>
      <c r="B15" s="400" t="s">
        <v>55</v>
      </c>
      <c r="C15" s="266"/>
      <c r="D15" s="38"/>
      <c r="E15" s="269"/>
      <c r="F15" s="351"/>
      <c r="G15" s="38"/>
      <c r="H15" s="39"/>
      <c r="I15" s="38"/>
      <c r="J15" s="38"/>
      <c r="K15" s="13"/>
      <c r="L15" s="38"/>
      <c r="M15" s="38"/>
      <c r="N15" s="410">
        <f t="shared" si="0"/>
        <v>0</v>
      </c>
      <c r="O15" s="256"/>
      <c r="P15" s="421"/>
      <c r="Q15" s="412"/>
      <c r="R15" s="422"/>
      <c r="S15" s="423"/>
    </row>
    <row r="16" spans="1:19" ht="16.5" thickBot="1">
      <c r="A16" s="14">
        <v>12</v>
      </c>
      <c r="B16" s="207" t="s">
        <v>56</v>
      </c>
      <c r="C16" s="266"/>
      <c r="D16" s="38"/>
      <c r="E16" s="269"/>
      <c r="F16" s="351"/>
      <c r="G16" s="38"/>
      <c r="H16" s="39"/>
      <c r="I16" s="38"/>
      <c r="J16" s="38"/>
      <c r="K16" s="13"/>
      <c r="L16" s="38"/>
      <c r="M16" s="38"/>
      <c r="N16" s="410">
        <f t="shared" si="0"/>
        <v>0</v>
      </c>
      <c r="O16" s="256"/>
      <c r="P16" s="257"/>
      <c r="Q16" s="258"/>
      <c r="R16" s="259"/>
      <c r="S16" s="423"/>
    </row>
    <row r="17" spans="1:19" ht="16.5" thickBot="1">
      <c r="A17" s="103">
        <v>13</v>
      </c>
      <c r="B17" s="207" t="s">
        <v>44</v>
      </c>
      <c r="C17" s="266"/>
      <c r="D17" s="38"/>
      <c r="E17" s="269"/>
      <c r="F17" s="351"/>
      <c r="G17" s="38"/>
      <c r="H17" s="39"/>
      <c r="I17" s="38"/>
      <c r="J17" s="38"/>
      <c r="K17" s="13"/>
      <c r="L17" s="13"/>
      <c r="M17" s="38"/>
      <c r="N17" s="410">
        <f t="shared" si="0"/>
        <v>0</v>
      </c>
      <c r="O17" s="256"/>
      <c r="P17" s="421"/>
      <c r="Q17" s="412"/>
      <c r="R17" s="422"/>
      <c r="S17" s="423"/>
    </row>
    <row r="18" spans="1:19" ht="16.5" thickBot="1">
      <c r="A18" s="103">
        <v>14</v>
      </c>
      <c r="B18" s="207" t="s">
        <v>108</v>
      </c>
      <c r="C18" s="266"/>
      <c r="D18" s="38"/>
      <c r="E18" s="269"/>
      <c r="F18" s="351"/>
      <c r="G18" s="38"/>
      <c r="H18" s="39"/>
      <c r="I18" s="38"/>
      <c r="J18" s="38"/>
      <c r="K18" s="13"/>
      <c r="L18" s="38"/>
      <c r="M18" s="38"/>
      <c r="N18" s="410">
        <f t="shared" si="0"/>
        <v>0</v>
      </c>
      <c r="O18" s="256"/>
      <c r="P18" s="421"/>
      <c r="Q18" s="412"/>
      <c r="R18" s="422"/>
      <c r="S18" s="423"/>
    </row>
    <row r="19" spans="1:19" ht="16.5" thickBot="1">
      <c r="A19" s="103">
        <v>15</v>
      </c>
      <c r="B19" s="207" t="s">
        <v>109</v>
      </c>
      <c r="C19" s="266"/>
      <c r="D19" s="38"/>
      <c r="E19" s="269"/>
      <c r="F19" s="351"/>
      <c r="G19" s="38"/>
      <c r="H19" s="39"/>
      <c r="I19" s="38"/>
      <c r="J19" s="38"/>
      <c r="K19" s="13"/>
      <c r="L19" s="38"/>
      <c r="M19" s="38"/>
      <c r="N19" s="410">
        <f t="shared" si="0"/>
        <v>0</v>
      </c>
      <c r="O19" s="256"/>
      <c r="P19" s="421"/>
      <c r="Q19" s="412"/>
      <c r="R19" s="422"/>
      <c r="S19" s="423"/>
    </row>
    <row r="20" spans="1:19" ht="16.5" thickBot="1">
      <c r="A20" s="103">
        <v>16</v>
      </c>
      <c r="B20" s="207" t="s">
        <v>110</v>
      </c>
      <c r="C20" s="266"/>
      <c r="D20" s="38"/>
      <c r="E20" s="269"/>
      <c r="F20" s="351"/>
      <c r="G20" s="38"/>
      <c r="H20" s="39"/>
      <c r="I20" s="38"/>
      <c r="J20" s="38"/>
      <c r="K20" s="13"/>
      <c r="L20" s="38"/>
      <c r="M20" s="38"/>
      <c r="N20" s="410">
        <f t="shared" si="0"/>
        <v>0</v>
      </c>
      <c r="O20" s="256"/>
      <c r="P20" s="257"/>
      <c r="Q20" s="412"/>
      <c r="R20" s="422"/>
      <c r="S20" s="423"/>
    </row>
    <row r="21" spans="1:19" ht="16.5" thickBot="1">
      <c r="A21" s="103">
        <v>17</v>
      </c>
      <c r="B21" s="513" t="s">
        <v>111</v>
      </c>
      <c r="C21" s="442"/>
      <c r="D21" s="279"/>
      <c r="E21" s="382"/>
      <c r="F21" s="514"/>
      <c r="G21" s="279"/>
      <c r="H21" s="515"/>
      <c r="I21" s="279"/>
      <c r="J21" s="279"/>
      <c r="K21" s="280"/>
      <c r="L21" s="279"/>
      <c r="M21" s="279"/>
      <c r="N21" s="516">
        <f t="shared" si="0"/>
        <v>0</v>
      </c>
      <c r="O21" s="443"/>
      <c r="P21" s="477"/>
      <c r="Q21" s="478"/>
      <c r="R21" s="479"/>
      <c r="S21" s="517"/>
    </row>
    <row r="22" spans="1:19" ht="17.25" thickBot="1" thickTop="1">
      <c r="A22" s="444"/>
      <c r="B22" s="445" t="s">
        <v>8</v>
      </c>
      <c r="C22" s="480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9"/>
      <c r="O22" s="520"/>
      <c r="P22" s="521">
        <f>SUM(P5:P21)</f>
        <v>0</v>
      </c>
      <c r="Q22" s="522">
        <f>SUM(Q5:Q17)</f>
        <v>0</v>
      </c>
      <c r="R22" s="522">
        <f>SUM(R5:R20)</f>
        <v>0</v>
      </c>
      <c r="S22" s="523">
        <f>SUM(S5:S21)</f>
        <v>0</v>
      </c>
    </row>
    <row r="23" spans="1:20" ht="13.5" thickTop="1">
      <c r="A23" s="620"/>
      <c r="B23" s="620"/>
      <c r="C23" s="620"/>
      <c r="D23" s="620"/>
      <c r="E23" s="620"/>
      <c r="F23" s="1"/>
      <c r="G23" s="1"/>
      <c r="H23" s="1"/>
      <c r="I23" s="1"/>
      <c r="J23" s="1"/>
      <c r="K23" s="1"/>
      <c r="L23" s="1"/>
      <c r="M23" s="1"/>
      <c r="N23" s="2"/>
      <c r="O23" s="7"/>
      <c r="P23" s="1"/>
      <c r="Q23" s="1"/>
      <c r="R23" s="1"/>
      <c r="S23" s="5"/>
      <c r="T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7" ht="12.75">
      <c r="A25" s="1"/>
      <c r="B25" s="278" t="s">
        <v>187</v>
      </c>
      <c r="C25" s="119" t="s">
        <v>223</v>
      </c>
      <c r="D25" s="119"/>
      <c r="E25" s="119"/>
      <c r="F25" s="119"/>
      <c r="G25" s="119"/>
      <c r="H25" s="66" t="s">
        <v>220</v>
      </c>
      <c r="I25" s="66"/>
      <c r="J25" s="1"/>
      <c r="K25" s="66"/>
      <c r="L25" s="1"/>
      <c r="M25" s="66"/>
      <c r="N25" s="369"/>
      <c r="O25" s="277"/>
      <c r="P25" s="195"/>
      <c r="Q25" s="277"/>
    </row>
    <row r="26" spans="2:13" ht="12.75">
      <c r="B26" s="278" t="s">
        <v>159</v>
      </c>
      <c r="C26" s="370" t="s">
        <v>222</v>
      </c>
      <c r="D26" s="370"/>
      <c r="E26" s="278"/>
      <c r="F26" s="369"/>
      <c r="H26" s="624" t="s">
        <v>221</v>
      </c>
      <c r="I26" s="624"/>
      <c r="J26" s="624"/>
      <c r="K26" s="624"/>
      <c r="L26" s="624"/>
      <c r="M26" s="624"/>
    </row>
    <row r="27" spans="2:19" ht="12.75">
      <c r="B27" s="369" t="s">
        <v>125</v>
      </c>
      <c r="C27" s="369"/>
      <c r="D27" s="369"/>
      <c r="G27" s="118"/>
      <c r="H27" s="118"/>
      <c r="I27" s="118"/>
      <c r="J27" s="118"/>
      <c r="K27" s="118"/>
      <c r="L27" s="118"/>
      <c r="M27" s="118"/>
      <c r="N27" s="4"/>
      <c r="O27" s="4"/>
      <c r="P27" s="4"/>
      <c r="Q27" s="4"/>
      <c r="R27" s="4"/>
      <c r="S27" s="4"/>
    </row>
    <row r="28" spans="2:13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2:13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2:13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2:13" ht="12.75">
      <c r="B31" s="120" t="s">
        <v>191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</sheetData>
  <sheetProtection/>
  <mergeCells count="14">
    <mergeCell ref="N3:N4"/>
    <mergeCell ref="O3:O4"/>
    <mergeCell ref="P3:P4"/>
    <mergeCell ref="Q3:Q4"/>
    <mergeCell ref="R3:R4"/>
    <mergeCell ref="S3:S4"/>
    <mergeCell ref="A23:E23"/>
    <mergeCell ref="H26:M26"/>
    <mergeCell ref="A1:R1"/>
    <mergeCell ref="A2:Q2"/>
    <mergeCell ref="A3:A4"/>
    <mergeCell ref="B3:B4"/>
    <mergeCell ref="C3:E3"/>
    <mergeCell ref="F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AD32"/>
  <sheetViews>
    <sheetView zoomScale="90" zoomScaleNormal="90" zoomScalePageLayoutView="0" workbookViewId="0" topLeftCell="A10">
      <selection activeCell="L16" sqref="L16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7" width="4.125" style="0" customWidth="1"/>
    <col min="8" max="8" width="4.75390625" style="0" customWidth="1"/>
    <col min="9" max="9" width="4.125" style="0" customWidth="1"/>
    <col min="10" max="17" width="4.375" style="0" customWidth="1"/>
    <col min="18" max="18" width="6.125" style="0" customWidth="1"/>
    <col min="19" max="19" width="6.00390625" style="0" customWidth="1"/>
    <col min="20" max="20" width="5.875" style="0" customWidth="1"/>
    <col min="21" max="21" width="4.625" style="0" customWidth="1"/>
    <col min="22" max="22" width="4.75390625" style="0" customWidth="1"/>
    <col min="23" max="23" width="4.375" style="0" customWidth="1"/>
    <col min="28" max="28" width="11.25390625" style="0" customWidth="1"/>
    <col min="29" max="29" width="16.25390625" style="0" customWidth="1"/>
  </cols>
  <sheetData>
    <row r="1" spans="1:23" ht="42" customHeight="1">
      <c r="A1" s="618" t="s">
        <v>152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40"/>
    </row>
    <row r="2" spans="1:30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214"/>
      <c r="W2" s="214"/>
      <c r="AB2" s="4"/>
      <c r="AD2" s="4"/>
    </row>
    <row r="3" spans="1:30" ht="51" customHeight="1" thickBot="1">
      <c r="A3" s="626" t="s">
        <v>0</v>
      </c>
      <c r="B3" s="628" t="s">
        <v>1</v>
      </c>
      <c r="C3" s="637" t="s">
        <v>127</v>
      </c>
      <c r="D3" s="638"/>
      <c r="E3" s="638"/>
      <c r="F3" s="638"/>
      <c r="G3" s="638"/>
      <c r="H3" s="638"/>
      <c r="I3" s="643"/>
      <c r="J3" s="630" t="s">
        <v>128</v>
      </c>
      <c r="K3" s="631"/>
      <c r="L3" s="631"/>
      <c r="M3" s="632"/>
      <c r="N3" s="632"/>
      <c r="O3" s="632"/>
      <c r="P3" s="632"/>
      <c r="Q3" s="633"/>
      <c r="R3" s="644" t="s">
        <v>28</v>
      </c>
      <c r="S3" s="646" t="s">
        <v>29</v>
      </c>
      <c r="T3" s="644" t="s">
        <v>4</v>
      </c>
      <c r="U3" s="644" t="s">
        <v>3</v>
      </c>
      <c r="V3" s="644" t="s">
        <v>2</v>
      </c>
      <c r="W3" s="622" t="s">
        <v>34</v>
      </c>
      <c r="AB3" s="4"/>
      <c r="AD3" s="4"/>
    </row>
    <row r="4" spans="1:24" ht="138" customHeight="1" thickBot="1">
      <c r="A4" s="627"/>
      <c r="B4" s="629"/>
      <c r="C4" s="319"/>
      <c r="D4" s="320"/>
      <c r="E4" s="295"/>
      <c r="F4" s="319"/>
      <c r="G4" s="54"/>
      <c r="H4" s="321"/>
      <c r="I4" s="322"/>
      <c r="J4" s="124" t="s">
        <v>12</v>
      </c>
      <c r="K4" s="122" t="s">
        <v>102</v>
      </c>
      <c r="L4" s="123" t="s">
        <v>60</v>
      </c>
      <c r="M4" s="276" t="s">
        <v>103</v>
      </c>
      <c r="N4" s="284" t="s">
        <v>14</v>
      </c>
      <c r="O4" s="123" t="s">
        <v>105</v>
      </c>
      <c r="P4" s="127" t="s">
        <v>107</v>
      </c>
      <c r="Q4" s="290" t="s">
        <v>104</v>
      </c>
      <c r="R4" s="645"/>
      <c r="S4" s="647"/>
      <c r="T4" s="645"/>
      <c r="U4" s="645"/>
      <c r="V4" s="645"/>
      <c r="W4" s="623"/>
      <c r="X4" s="26"/>
    </row>
    <row r="5" spans="1:23" ht="16.5" thickBot="1">
      <c r="A5" s="15">
        <v>1</v>
      </c>
      <c r="B5" s="114">
        <v>2140020107</v>
      </c>
      <c r="C5" s="323"/>
      <c r="D5" s="292"/>
      <c r="E5" s="107"/>
      <c r="F5" s="216"/>
      <c r="G5" s="107"/>
      <c r="H5" s="107"/>
      <c r="I5" s="324"/>
      <c r="J5" s="307"/>
      <c r="K5" s="33"/>
      <c r="L5" s="35"/>
      <c r="M5" s="273"/>
      <c r="N5" s="308"/>
      <c r="O5" s="286"/>
      <c r="P5" s="287"/>
      <c r="Q5" s="287"/>
      <c r="R5" s="304"/>
      <c r="S5" s="297"/>
      <c r="T5" s="130"/>
      <c r="U5" s="131"/>
      <c r="V5" s="132"/>
      <c r="W5" s="133"/>
    </row>
    <row r="6" spans="1:23" ht="16.5" thickBot="1">
      <c r="A6" s="15">
        <v>2</v>
      </c>
      <c r="B6" s="113">
        <v>2140020109</v>
      </c>
      <c r="C6" s="316"/>
      <c r="D6" s="102"/>
      <c r="E6" s="34"/>
      <c r="F6" s="76"/>
      <c r="G6" s="34"/>
      <c r="H6" s="34"/>
      <c r="I6" s="325"/>
      <c r="J6" s="239"/>
      <c r="K6" s="33"/>
      <c r="L6" s="72"/>
      <c r="M6" s="273"/>
      <c r="N6" s="308"/>
      <c r="O6" s="306"/>
      <c r="P6" s="283"/>
      <c r="Q6" s="287"/>
      <c r="R6" s="304"/>
      <c r="S6" s="297"/>
      <c r="T6" s="130"/>
      <c r="U6" s="131"/>
      <c r="V6" s="132"/>
      <c r="W6" s="133"/>
    </row>
    <row r="7" spans="1:23" ht="16.5" thickBot="1">
      <c r="A7" s="14">
        <v>3</v>
      </c>
      <c r="B7" s="113">
        <v>2140020110</v>
      </c>
      <c r="C7" s="317"/>
      <c r="D7" s="102"/>
      <c r="E7" s="34"/>
      <c r="F7" s="76"/>
      <c r="G7" s="34"/>
      <c r="H7" s="13"/>
      <c r="I7" s="269"/>
      <c r="J7" s="308"/>
      <c r="K7" s="38"/>
      <c r="L7" s="39"/>
      <c r="M7" s="274"/>
      <c r="N7" s="309"/>
      <c r="O7" s="286"/>
      <c r="P7" s="283"/>
      <c r="Q7" s="287"/>
      <c r="R7" s="304"/>
      <c r="S7" s="298"/>
      <c r="T7" s="134"/>
      <c r="U7" s="135"/>
      <c r="V7" s="136"/>
      <c r="W7" s="137"/>
    </row>
    <row r="8" spans="1:23" ht="17.25" customHeight="1" thickBot="1">
      <c r="A8" s="14">
        <v>4</v>
      </c>
      <c r="B8" s="113">
        <v>2140020111</v>
      </c>
      <c r="C8" s="317"/>
      <c r="D8" s="102"/>
      <c r="E8" s="34"/>
      <c r="F8" s="76"/>
      <c r="G8" s="34"/>
      <c r="H8" s="13"/>
      <c r="I8" s="269"/>
      <c r="J8" s="308"/>
      <c r="K8" s="38"/>
      <c r="L8" s="39"/>
      <c r="M8" s="274"/>
      <c r="N8" s="291"/>
      <c r="O8" s="285"/>
      <c r="P8" s="283"/>
      <c r="Q8" s="287"/>
      <c r="R8" s="304"/>
      <c r="S8" s="298"/>
      <c r="T8" s="134"/>
      <c r="U8" s="135"/>
      <c r="V8" s="136"/>
      <c r="W8" s="137"/>
    </row>
    <row r="9" spans="1:23" ht="15.75" customHeight="1" thickBot="1">
      <c r="A9" s="14">
        <v>5</v>
      </c>
      <c r="B9" s="113">
        <v>2140020112</v>
      </c>
      <c r="C9" s="317"/>
      <c r="D9" s="102"/>
      <c r="E9" s="34"/>
      <c r="F9" s="76"/>
      <c r="G9" s="34"/>
      <c r="H9" s="13"/>
      <c r="I9" s="269"/>
      <c r="J9" s="308"/>
      <c r="K9" s="38"/>
      <c r="L9" s="39"/>
      <c r="M9" s="274"/>
      <c r="N9" s="291"/>
      <c r="O9" s="285"/>
      <c r="P9" s="283"/>
      <c r="Q9" s="287"/>
      <c r="R9" s="304"/>
      <c r="S9" s="298"/>
      <c r="T9" s="134"/>
      <c r="U9" s="135"/>
      <c r="V9" s="136"/>
      <c r="W9" s="137"/>
    </row>
    <row r="10" spans="1:23" ht="15.75" customHeight="1" thickBot="1">
      <c r="A10" s="14">
        <v>6</v>
      </c>
      <c r="B10" s="113">
        <v>2140020113</v>
      </c>
      <c r="C10" s="317"/>
      <c r="D10" s="102"/>
      <c r="E10" s="34"/>
      <c r="F10" s="76"/>
      <c r="G10" s="34"/>
      <c r="H10" s="13"/>
      <c r="I10" s="269"/>
      <c r="J10" s="37"/>
      <c r="K10" s="38"/>
      <c r="L10" s="39"/>
      <c r="M10" s="274"/>
      <c r="N10" s="291"/>
      <c r="O10" s="286"/>
      <c r="P10" s="283"/>
      <c r="Q10" s="287"/>
      <c r="R10" s="304"/>
      <c r="S10" s="298"/>
      <c r="T10" s="134"/>
      <c r="U10" s="135"/>
      <c r="V10" s="136"/>
      <c r="W10" s="137"/>
    </row>
    <row r="11" spans="1:23" ht="16.5" thickBot="1">
      <c r="A11" s="14">
        <v>7</v>
      </c>
      <c r="B11" s="113">
        <v>2140020114</v>
      </c>
      <c r="C11" s="317"/>
      <c r="D11" s="102"/>
      <c r="E11" s="34"/>
      <c r="F11" s="76"/>
      <c r="G11" s="34"/>
      <c r="H11" s="13"/>
      <c r="I11" s="269"/>
      <c r="J11" s="310"/>
      <c r="K11" s="38"/>
      <c r="L11" s="39"/>
      <c r="M11" s="274"/>
      <c r="N11" s="291"/>
      <c r="O11" s="286"/>
      <c r="P11" s="283"/>
      <c r="Q11" s="287"/>
      <c r="R11" s="304"/>
      <c r="S11" s="298"/>
      <c r="T11" s="134"/>
      <c r="U11" s="135"/>
      <c r="V11" s="136"/>
      <c r="W11" s="137"/>
    </row>
    <row r="12" spans="1:23" ht="18" customHeight="1" thickBot="1">
      <c r="A12" s="14">
        <v>8</v>
      </c>
      <c r="B12" s="113">
        <v>2140020115</v>
      </c>
      <c r="C12" s="317"/>
      <c r="D12" s="102"/>
      <c r="E12" s="13"/>
      <c r="F12" s="76"/>
      <c r="G12" s="13"/>
      <c r="H12" s="13"/>
      <c r="I12" s="269"/>
      <c r="J12" s="37"/>
      <c r="K12" s="38"/>
      <c r="L12" s="39"/>
      <c r="M12" s="274"/>
      <c r="N12" s="386"/>
      <c r="O12" s="387"/>
      <c r="P12" s="388"/>
      <c r="Q12" s="287"/>
      <c r="R12" s="304"/>
      <c r="S12" s="298"/>
      <c r="T12" s="134"/>
      <c r="U12" s="135"/>
      <c r="V12" s="136"/>
      <c r="W12" s="137"/>
    </row>
    <row r="13" spans="1:23" ht="18" customHeight="1" thickBot="1">
      <c r="A13" s="14">
        <v>9</v>
      </c>
      <c r="B13" s="113">
        <v>2140020117</v>
      </c>
      <c r="C13" s="317"/>
      <c r="D13" s="102"/>
      <c r="E13" s="34"/>
      <c r="F13" s="76"/>
      <c r="G13" s="34"/>
      <c r="H13" s="13"/>
      <c r="I13" s="269"/>
      <c r="J13" s="37"/>
      <c r="K13" s="38"/>
      <c r="L13" s="39"/>
      <c r="M13" s="274"/>
      <c r="N13" s="386"/>
      <c r="O13" s="387"/>
      <c r="P13" s="388"/>
      <c r="Q13" s="287"/>
      <c r="R13" s="304"/>
      <c r="S13" s="298"/>
      <c r="T13" s="134"/>
      <c r="U13" s="135"/>
      <c r="V13" s="136"/>
      <c r="W13" s="137"/>
    </row>
    <row r="14" spans="1:23" ht="16.5" thickBot="1">
      <c r="A14" s="14">
        <v>10</v>
      </c>
      <c r="B14" s="113">
        <v>2140020118</v>
      </c>
      <c r="C14" s="317"/>
      <c r="D14" s="102"/>
      <c r="E14" s="34"/>
      <c r="F14" s="76"/>
      <c r="G14" s="34"/>
      <c r="H14" s="13"/>
      <c r="I14" s="269"/>
      <c r="J14" s="37"/>
      <c r="K14" s="38"/>
      <c r="L14" s="39"/>
      <c r="M14" s="274"/>
      <c r="N14" s="386"/>
      <c r="O14" s="387"/>
      <c r="P14" s="388"/>
      <c r="Q14" s="283"/>
      <c r="R14" s="304"/>
      <c r="S14" s="298"/>
      <c r="T14" s="134"/>
      <c r="U14" s="135"/>
      <c r="V14" s="136"/>
      <c r="W14" s="137"/>
    </row>
    <row r="15" spans="1:23" ht="16.5" thickBot="1">
      <c r="A15" s="14">
        <v>11</v>
      </c>
      <c r="B15" s="113">
        <v>2140020119</v>
      </c>
      <c r="C15" s="317"/>
      <c r="D15" s="102"/>
      <c r="E15" s="34"/>
      <c r="F15" s="76"/>
      <c r="G15" s="34"/>
      <c r="H15" s="13"/>
      <c r="I15" s="269"/>
      <c r="J15" s="37"/>
      <c r="K15" s="38"/>
      <c r="L15" s="39"/>
      <c r="M15" s="274"/>
      <c r="N15" s="386"/>
      <c r="O15" s="387"/>
      <c r="P15" s="388"/>
      <c r="Q15" s="283"/>
      <c r="R15" s="304"/>
      <c r="S15" s="298"/>
      <c r="T15" s="134"/>
      <c r="U15" s="135"/>
      <c r="V15" s="136"/>
      <c r="W15" s="137"/>
    </row>
    <row r="16" spans="1:23" ht="16.5" thickBot="1">
      <c r="A16" s="14">
        <v>12</v>
      </c>
      <c r="B16" s="113">
        <v>2140020120</v>
      </c>
      <c r="C16" s="317"/>
      <c r="D16" s="102"/>
      <c r="E16" s="34"/>
      <c r="F16" s="76"/>
      <c r="G16" s="34"/>
      <c r="H16" s="13"/>
      <c r="I16" s="269"/>
      <c r="J16" s="37"/>
      <c r="K16" s="38"/>
      <c r="L16" s="39"/>
      <c r="M16" s="274"/>
      <c r="N16" s="386"/>
      <c r="O16" s="387"/>
      <c r="P16" s="388"/>
      <c r="Q16" s="283"/>
      <c r="R16" s="304"/>
      <c r="S16" s="298"/>
      <c r="T16" s="134"/>
      <c r="U16" s="135"/>
      <c r="V16" s="136"/>
      <c r="W16" s="137"/>
    </row>
    <row r="17" spans="1:23" ht="18" customHeight="1" thickBot="1">
      <c r="A17" s="14">
        <v>13</v>
      </c>
      <c r="B17" s="113">
        <v>2140020121</v>
      </c>
      <c r="C17" s="317"/>
      <c r="D17" s="102"/>
      <c r="E17" s="13"/>
      <c r="F17" s="76"/>
      <c r="G17" s="13"/>
      <c r="H17" s="13"/>
      <c r="I17" s="325"/>
      <c r="J17" s="37"/>
      <c r="K17" s="38"/>
      <c r="L17" s="39"/>
      <c r="M17" s="274"/>
      <c r="N17" s="386"/>
      <c r="O17" s="387"/>
      <c r="P17" s="388"/>
      <c r="Q17" s="283"/>
      <c r="R17" s="304"/>
      <c r="S17" s="298"/>
      <c r="T17" s="134"/>
      <c r="U17" s="135"/>
      <c r="V17" s="136"/>
      <c r="W17" s="137"/>
    </row>
    <row r="18" spans="1:23" ht="16.5" thickBot="1">
      <c r="A18" s="14">
        <v>14</v>
      </c>
      <c r="B18" s="113">
        <v>2140020123</v>
      </c>
      <c r="C18" s="317"/>
      <c r="D18" s="102"/>
      <c r="E18" s="13"/>
      <c r="F18" s="76"/>
      <c r="G18" s="13"/>
      <c r="H18" s="13"/>
      <c r="I18" s="325"/>
      <c r="J18" s="37"/>
      <c r="K18" s="38"/>
      <c r="L18" s="39"/>
      <c r="M18" s="274"/>
      <c r="N18" s="386"/>
      <c r="O18" s="387"/>
      <c r="P18" s="388"/>
      <c r="Q18" s="283"/>
      <c r="R18" s="304"/>
      <c r="S18" s="298"/>
      <c r="T18" s="183"/>
      <c r="U18" s="184"/>
      <c r="V18" s="185"/>
      <c r="W18" s="137"/>
    </row>
    <row r="19" spans="1:23" ht="16.5" thickBot="1">
      <c r="A19" s="103">
        <v>15</v>
      </c>
      <c r="B19" s="113">
        <v>2140020124</v>
      </c>
      <c r="C19" s="317"/>
      <c r="D19" s="102"/>
      <c r="E19" s="13"/>
      <c r="F19" s="76"/>
      <c r="G19" s="13"/>
      <c r="H19" s="13"/>
      <c r="I19" s="269"/>
      <c r="J19" s="37"/>
      <c r="K19" s="38"/>
      <c r="L19" s="39"/>
      <c r="M19" s="274"/>
      <c r="N19" s="386"/>
      <c r="O19" s="387"/>
      <c r="P19" s="13"/>
      <c r="Q19" s="283"/>
      <c r="R19" s="304"/>
      <c r="S19" s="298"/>
      <c r="T19" s="134"/>
      <c r="U19" s="135"/>
      <c r="V19" s="136"/>
      <c r="W19" s="137"/>
    </row>
    <row r="20" spans="1:23" ht="16.5" thickBot="1">
      <c r="A20" s="103">
        <v>16</v>
      </c>
      <c r="B20" s="115">
        <v>2140020103</v>
      </c>
      <c r="C20" s="317"/>
      <c r="D20" s="102"/>
      <c r="E20" s="13"/>
      <c r="F20" s="76"/>
      <c r="G20" s="13"/>
      <c r="H20" s="13"/>
      <c r="I20" s="269"/>
      <c r="J20" s="37"/>
      <c r="K20" s="38"/>
      <c r="L20" s="39"/>
      <c r="M20" s="274"/>
      <c r="N20" s="386"/>
      <c r="O20" s="387"/>
      <c r="P20" s="388"/>
      <c r="Q20" s="283"/>
      <c r="R20" s="304"/>
      <c r="S20" s="298"/>
      <c r="T20" s="134"/>
      <c r="U20" s="135"/>
      <c r="V20" s="136"/>
      <c r="W20" s="137"/>
    </row>
    <row r="21" spans="1:23" ht="16.5" thickBot="1">
      <c r="A21" s="103">
        <v>17</v>
      </c>
      <c r="B21" s="115">
        <v>2140020106</v>
      </c>
      <c r="C21" s="317"/>
      <c r="D21" s="102"/>
      <c r="E21" s="13"/>
      <c r="F21" s="76"/>
      <c r="G21" s="13"/>
      <c r="H21" s="13"/>
      <c r="I21" s="269"/>
      <c r="J21" s="37"/>
      <c r="K21" s="38"/>
      <c r="L21" s="39"/>
      <c r="M21" s="274"/>
      <c r="N21" s="386"/>
      <c r="O21" s="387"/>
      <c r="P21" s="388"/>
      <c r="Q21" s="283"/>
      <c r="R21" s="304"/>
      <c r="S21" s="298"/>
      <c r="T21" s="134"/>
      <c r="U21" s="135"/>
      <c r="V21" s="136"/>
      <c r="W21" s="137"/>
    </row>
    <row r="22" spans="1:23" ht="16.5" thickBot="1">
      <c r="A22" s="103">
        <v>18</v>
      </c>
      <c r="B22" s="115">
        <v>2140020104</v>
      </c>
      <c r="C22" s="317"/>
      <c r="D22" s="102"/>
      <c r="E22" s="13"/>
      <c r="F22" s="76"/>
      <c r="G22" s="13"/>
      <c r="H22" s="13"/>
      <c r="I22" s="269"/>
      <c r="J22" s="37"/>
      <c r="K22" s="38"/>
      <c r="L22" s="39"/>
      <c r="M22" s="274"/>
      <c r="N22" s="386"/>
      <c r="O22" s="387"/>
      <c r="P22" s="388"/>
      <c r="Q22" s="283"/>
      <c r="R22" s="304"/>
      <c r="S22" s="298"/>
      <c r="T22" s="134"/>
      <c r="U22" s="135"/>
      <c r="V22" s="136"/>
      <c r="W22" s="137"/>
    </row>
    <row r="23" spans="1:23" ht="16.5" thickBot="1">
      <c r="A23" s="103">
        <v>19</v>
      </c>
      <c r="B23" s="115">
        <v>2140020101</v>
      </c>
      <c r="C23" s="317"/>
      <c r="D23" s="102"/>
      <c r="E23" s="13"/>
      <c r="F23" s="76"/>
      <c r="G23" s="13"/>
      <c r="H23" s="13"/>
      <c r="I23" s="269"/>
      <c r="J23" s="37"/>
      <c r="K23" s="38"/>
      <c r="L23" s="39"/>
      <c r="M23" s="274"/>
      <c r="N23" s="372"/>
      <c r="O23" s="387"/>
      <c r="P23" s="388"/>
      <c r="Q23" s="283"/>
      <c r="R23" s="304"/>
      <c r="S23" s="298"/>
      <c r="T23" s="134"/>
      <c r="U23" s="135"/>
      <c r="V23" s="136"/>
      <c r="W23" s="137"/>
    </row>
    <row r="24" spans="1:23" ht="16.5" thickBot="1">
      <c r="A24" s="103">
        <v>20</v>
      </c>
      <c r="B24" s="116">
        <v>2140020102</v>
      </c>
      <c r="C24" s="318"/>
      <c r="D24" s="293"/>
      <c r="E24" s="301"/>
      <c r="F24" s="294"/>
      <c r="G24" s="301"/>
      <c r="H24" s="301"/>
      <c r="I24" s="326"/>
      <c r="J24" s="199"/>
      <c r="K24" s="100"/>
      <c r="L24" s="104"/>
      <c r="M24" s="275"/>
      <c r="N24" s="291"/>
      <c r="O24" s="286"/>
      <c r="P24" s="283"/>
      <c r="Q24" s="283"/>
      <c r="R24" s="305"/>
      <c r="S24" s="299"/>
      <c r="T24" s="138"/>
      <c r="U24" s="139"/>
      <c r="V24" s="140"/>
      <c r="W24" s="137"/>
    </row>
    <row r="25" spans="1:23" ht="16.5" thickBot="1">
      <c r="A25" s="23"/>
      <c r="B25" s="25" t="s">
        <v>8</v>
      </c>
      <c r="C25" s="24"/>
      <c r="D25" s="296"/>
      <c r="E25" s="222"/>
      <c r="F25" s="126"/>
      <c r="G25" s="126"/>
      <c r="H25" s="126"/>
      <c r="I25" s="21"/>
      <c r="J25" s="24"/>
      <c r="K25" s="20"/>
      <c r="L25" s="20"/>
      <c r="M25" s="47"/>
      <c r="N25" s="47"/>
      <c r="O25" s="47"/>
      <c r="P25" s="47"/>
      <c r="Q25" s="21"/>
      <c r="R25" s="22"/>
      <c r="S25" s="22"/>
      <c r="T25" s="29">
        <f>SUM(T5:T24)</f>
        <v>0</v>
      </c>
      <c r="U25" s="6">
        <f>SUM(U5:U18)</f>
        <v>0</v>
      </c>
      <c r="V25" s="6">
        <f>SUM(V5:V22)</f>
        <v>0</v>
      </c>
      <c r="W25" s="6">
        <f>SUM(W5:W20)</f>
        <v>0</v>
      </c>
    </row>
    <row r="26" spans="1:24" ht="12.75">
      <c r="A26" s="620"/>
      <c r="B26" s="620"/>
      <c r="C26" s="620"/>
      <c r="D26" s="620"/>
      <c r="E26" s="620"/>
      <c r="F26" s="620"/>
      <c r="G26" s="620"/>
      <c r="H26" s="620"/>
      <c r="I26" s="620"/>
      <c r="J26" s="1"/>
      <c r="K26" s="1"/>
      <c r="L26" s="1"/>
      <c r="M26" s="1"/>
      <c r="N26" s="1"/>
      <c r="O26" s="1"/>
      <c r="P26" s="1"/>
      <c r="Q26" s="1"/>
      <c r="R26" s="12"/>
      <c r="S26" s="7"/>
      <c r="T26" s="1"/>
      <c r="U26" s="1"/>
      <c r="V26" s="1"/>
      <c r="W26" s="5"/>
      <c r="X26" s="1"/>
    </row>
    <row r="27" spans="1:2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7" ht="12.75">
      <c r="A28" s="1"/>
      <c r="B28" s="278" t="s">
        <v>154</v>
      </c>
      <c r="C28" s="119" t="s">
        <v>174</v>
      </c>
      <c r="D28" s="119"/>
      <c r="E28" s="119"/>
      <c r="F28" s="4"/>
      <c r="I28" s="119"/>
      <c r="J28" s="119"/>
      <c r="K28" s="119"/>
      <c r="L28" s="119"/>
      <c r="M28" s="119"/>
      <c r="N28" s="119"/>
      <c r="O28" s="119"/>
      <c r="P28" s="119"/>
      <c r="R28" s="370" t="s">
        <v>160</v>
      </c>
      <c r="S28" s="370"/>
      <c r="T28" s="369"/>
      <c r="U28" s="277"/>
      <c r="V28" s="195"/>
      <c r="W28" s="277"/>
      <c r="X28" s="66" t="s">
        <v>176</v>
      </c>
      <c r="Y28" s="66"/>
      <c r="Z28" s="1"/>
      <c r="AA28" s="66"/>
    </row>
    <row r="29" spans="2:27" ht="12.75">
      <c r="B29" s="278" t="s">
        <v>159</v>
      </c>
      <c r="C29" s="278"/>
      <c r="D29" s="278"/>
      <c r="E29" s="278"/>
      <c r="F29" s="278"/>
      <c r="G29" s="278"/>
      <c r="H29" s="278"/>
      <c r="I29" s="278"/>
      <c r="J29" s="369"/>
      <c r="R29" s="4"/>
      <c r="S29" s="4"/>
      <c r="T29" s="369" t="s">
        <v>158</v>
      </c>
      <c r="U29" s="369"/>
      <c r="V29" s="369"/>
      <c r="W29" s="369"/>
      <c r="X29" s="369"/>
      <c r="Y29" s="277"/>
      <c r="Z29" s="277"/>
      <c r="AA29" s="277"/>
    </row>
    <row r="30" spans="2:25" ht="12.75">
      <c r="B30" s="624" t="s">
        <v>151</v>
      </c>
      <c r="C30" s="624"/>
      <c r="D30" s="624"/>
      <c r="E30" s="624"/>
      <c r="F30" s="624"/>
      <c r="G30" s="624"/>
      <c r="H30" s="624"/>
      <c r="I30" s="624"/>
      <c r="J30" s="624"/>
      <c r="K30" s="118"/>
      <c r="L30" s="118"/>
      <c r="M30" s="118"/>
      <c r="N30" s="118"/>
      <c r="O30" s="118"/>
      <c r="P30" s="118"/>
      <c r="Q30" s="118"/>
      <c r="R30" s="4"/>
      <c r="S30" s="4"/>
      <c r="T30" s="4"/>
      <c r="U30" s="4"/>
      <c r="V30" s="4"/>
      <c r="W30" s="4"/>
      <c r="X30" s="4"/>
      <c r="Y30" s="4"/>
    </row>
    <row r="31" spans="2:17" ht="12.75"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</row>
    <row r="32" spans="2:17" ht="12.75">
      <c r="B32" s="120" t="s">
        <v>126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</row>
  </sheetData>
  <sheetProtection/>
  <mergeCells count="14">
    <mergeCell ref="A26:I26"/>
    <mergeCell ref="B30:J30"/>
    <mergeCell ref="A1:V1"/>
    <mergeCell ref="A2:U2"/>
    <mergeCell ref="A3:A4"/>
    <mergeCell ref="B3:B4"/>
    <mergeCell ref="C3:I3"/>
    <mergeCell ref="J3:Q3"/>
    <mergeCell ref="R3:R4"/>
    <mergeCell ref="S3:S4"/>
    <mergeCell ref="T3:T4"/>
    <mergeCell ref="U3:U4"/>
    <mergeCell ref="V3:V4"/>
    <mergeCell ref="W3:W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1"/>
  <sheetViews>
    <sheetView zoomScale="90" zoomScaleNormal="90" zoomScalePageLayoutView="0" workbookViewId="0" topLeftCell="A7">
      <selection activeCell="P40" sqref="P40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5" width="4.125" style="0" customWidth="1"/>
    <col min="6" max="13" width="4.375" style="0" customWidth="1"/>
    <col min="14" max="14" width="7.125" style="0" customWidth="1"/>
    <col min="15" max="15" width="6.00390625" style="0" customWidth="1"/>
    <col min="16" max="16" width="5.875" style="0" customWidth="1"/>
    <col min="17" max="17" width="4.625" style="0" customWidth="1"/>
    <col min="18" max="18" width="4.75390625" style="0" customWidth="1"/>
    <col min="19" max="19" width="4.375" style="0" customWidth="1"/>
    <col min="24" max="24" width="11.25390625" style="0" customWidth="1"/>
    <col min="25" max="25" width="16.25390625" style="0" customWidth="1"/>
  </cols>
  <sheetData>
    <row r="1" spans="1:19" ht="42" customHeight="1">
      <c r="A1" s="618" t="s">
        <v>234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</row>
    <row r="2" spans="1:26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214"/>
      <c r="S2" s="214"/>
      <c r="X2" s="4"/>
      <c r="Z2" s="4"/>
    </row>
    <row r="3" spans="1:26" ht="80.25" customHeight="1" thickBot="1">
      <c r="A3" s="626" t="s">
        <v>0</v>
      </c>
      <c r="B3" s="628" t="s">
        <v>1</v>
      </c>
      <c r="C3" s="637" t="s">
        <v>127</v>
      </c>
      <c r="D3" s="638"/>
      <c r="E3" s="643"/>
      <c r="F3" s="630" t="s">
        <v>128</v>
      </c>
      <c r="G3" s="631"/>
      <c r="H3" s="631"/>
      <c r="I3" s="632"/>
      <c r="J3" s="632"/>
      <c r="K3" s="632"/>
      <c r="L3" s="632"/>
      <c r="M3" s="632"/>
      <c r="N3" s="622" t="s">
        <v>28</v>
      </c>
      <c r="O3" s="635" t="s">
        <v>29</v>
      </c>
      <c r="P3" s="622" t="s">
        <v>4</v>
      </c>
      <c r="Q3" s="622" t="s">
        <v>3</v>
      </c>
      <c r="R3" s="622" t="s">
        <v>2</v>
      </c>
      <c r="S3" s="622" t="s">
        <v>34</v>
      </c>
      <c r="X3" s="4"/>
      <c r="Z3" s="4"/>
    </row>
    <row r="4" spans="1:20" ht="138" customHeight="1" thickBot="1">
      <c r="A4" s="627"/>
      <c r="B4" s="629"/>
      <c r="C4" s="506" t="s">
        <v>11</v>
      </c>
      <c r="D4" s="506" t="s">
        <v>13</v>
      </c>
      <c r="E4" s="512"/>
      <c r="F4" s="506" t="s">
        <v>225</v>
      </c>
      <c r="G4" s="507" t="s">
        <v>186</v>
      </c>
      <c r="H4" s="508" t="s">
        <v>226</v>
      </c>
      <c r="I4" s="509" t="s">
        <v>227</v>
      </c>
      <c r="J4" s="510" t="s">
        <v>228</v>
      </c>
      <c r="K4" s="511" t="s">
        <v>229</v>
      </c>
      <c r="L4" s="510" t="s">
        <v>230</v>
      </c>
      <c r="M4" s="511" t="s">
        <v>231</v>
      </c>
      <c r="N4" s="623"/>
      <c r="O4" s="636"/>
      <c r="P4" s="623"/>
      <c r="Q4" s="623"/>
      <c r="R4" s="623"/>
      <c r="S4" s="623"/>
      <c r="T4" s="26"/>
    </row>
    <row r="5" spans="1:19" ht="16.5" thickBot="1">
      <c r="A5" s="15">
        <v>1</v>
      </c>
      <c r="B5" s="430" t="s">
        <v>45</v>
      </c>
      <c r="C5" s="245"/>
      <c r="D5" s="106"/>
      <c r="E5" s="324"/>
      <c r="F5" s="350"/>
      <c r="G5" s="106"/>
      <c r="H5" s="401"/>
      <c r="I5" s="106"/>
      <c r="J5" s="106"/>
      <c r="K5" s="107"/>
      <c r="L5" s="106"/>
      <c r="M5" s="106"/>
      <c r="N5" s="410">
        <f>(F5+G5+H5+I5+J5+K5+L5+M5)/8</f>
        <v>0</v>
      </c>
      <c r="O5" s="221"/>
      <c r="P5" s="418"/>
      <c r="Q5" s="411"/>
      <c r="R5" s="419"/>
      <c r="S5" s="420"/>
    </row>
    <row r="6" spans="1:19" ht="16.5" thickBot="1">
      <c r="A6" s="14">
        <v>2</v>
      </c>
      <c r="B6" s="431" t="s">
        <v>46</v>
      </c>
      <c r="C6" s="266"/>
      <c r="D6" s="38"/>
      <c r="E6" s="269"/>
      <c r="F6" s="351"/>
      <c r="G6" s="38"/>
      <c r="H6" s="39"/>
      <c r="I6" s="38"/>
      <c r="J6" s="38"/>
      <c r="K6" s="13"/>
      <c r="L6" s="38"/>
      <c r="M6" s="38"/>
      <c r="N6" s="410">
        <f aca="true" t="shared" si="0" ref="N6:N21">(F6+G6+H6+I6+J6+K6+L6+M6)/8</f>
        <v>0</v>
      </c>
      <c r="O6" s="256"/>
      <c r="P6" s="421"/>
      <c r="Q6" s="412"/>
      <c r="R6" s="422"/>
      <c r="S6" s="423"/>
    </row>
    <row r="7" spans="1:19" ht="17.25" customHeight="1" thickBot="1">
      <c r="A7" s="14">
        <v>3</v>
      </c>
      <c r="B7" s="432" t="s">
        <v>47</v>
      </c>
      <c r="C7" s="266"/>
      <c r="D7" s="38"/>
      <c r="E7" s="269"/>
      <c r="F7" s="351"/>
      <c r="G7" s="38"/>
      <c r="H7" s="39"/>
      <c r="I7" s="38"/>
      <c r="J7" s="38"/>
      <c r="K7" s="13"/>
      <c r="L7" s="38"/>
      <c r="M7" s="38"/>
      <c r="N7" s="410">
        <f t="shared" si="0"/>
        <v>0</v>
      </c>
      <c r="O7" s="256"/>
      <c r="P7" s="421"/>
      <c r="Q7" s="412"/>
      <c r="R7" s="422"/>
      <c r="S7" s="423"/>
    </row>
    <row r="8" spans="1:19" ht="15.75" customHeight="1" thickBot="1">
      <c r="A8" s="14">
        <v>4</v>
      </c>
      <c r="B8" s="433" t="s">
        <v>112</v>
      </c>
      <c r="C8" s="266"/>
      <c r="D8" s="38"/>
      <c r="E8" s="269"/>
      <c r="F8" s="351"/>
      <c r="G8" s="38"/>
      <c r="H8" s="39"/>
      <c r="I8" s="38"/>
      <c r="J8" s="38"/>
      <c r="K8" s="13"/>
      <c r="L8" s="38"/>
      <c r="M8" s="38"/>
      <c r="N8" s="410">
        <f t="shared" si="0"/>
        <v>0</v>
      </c>
      <c r="O8" s="256"/>
      <c r="P8" s="421"/>
      <c r="Q8" s="412"/>
      <c r="R8" s="422"/>
      <c r="S8" s="423"/>
    </row>
    <row r="9" spans="1:19" ht="16.5" thickBot="1">
      <c r="A9" s="14">
        <v>5</v>
      </c>
      <c r="B9" s="400" t="s">
        <v>49</v>
      </c>
      <c r="C9" s="266"/>
      <c r="D9" s="38"/>
      <c r="E9" s="269"/>
      <c r="F9" s="76"/>
      <c r="G9" s="38"/>
      <c r="H9" s="39"/>
      <c r="I9" s="38"/>
      <c r="J9" s="38"/>
      <c r="K9" s="13"/>
      <c r="L9" s="38"/>
      <c r="M9" s="38"/>
      <c r="N9" s="410">
        <f t="shared" si="0"/>
        <v>0</v>
      </c>
      <c r="O9" s="256"/>
      <c r="P9" s="421"/>
      <c r="Q9" s="412"/>
      <c r="R9" s="422"/>
      <c r="S9" s="423"/>
    </row>
    <row r="10" spans="1:19" ht="18" customHeight="1" thickBot="1">
      <c r="A10" s="14">
        <v>6</v>
      </c>
      <c r="B10" s="434" t="s">
        <v>50</v>
      </c>
      <c r="C10" s="266"/>
      <c r="D10" s="38"/>
      <c r="E10" s="269"/>
      <c r="F10" s="351"/>
      <c r="G10" s="38"/>
      <c r="H10" s="39"/>
      <c r="I10" s="38"/>
      <c r="J10" s="38"/>
      <c r="K10" s="13"/>
      <c r="L10" s="38"/>
      <c r="M10" s="38"/>
      <c r="N10" s="410">
        <f t="shared" si="0"/>
        <v>0</v>
      </c>
      <c r="O10" s="256"/>
      <c r="P10" s="421"/>
      <c r="Q10" s="412"/>
      <c r="R10" s="422"/>
      <c r="S10" s="423"/>
    </row>
    <row r="11" spans="1:19" ht="18" customHeight="1" thickBot="1">
      <c r="A11" s="14">
        <v>7</v>
      </c>
      <c r="B11" s="433" t="s">
        <v>51</v>
      </c>
      <c r="C11" s="266"/>
      <c r="D11" s="38"/>
      <c r="E11" s="269"/>
      <c r="F11" s="351"/>
      <c r="G11" s="38"/>
      <c r="H11" s="39"/>
      <c r="I11" s="38"/>
      <c r="J11" s="38"/>
      <c r="K11" s="13"/>
      <c r="L11" s="38"/>
      <c r="M11" s="38"/>
      <c r="N11" s="410">
        <f t="shared" si="0"/>
        <v>0</v>
      </c>
      <c r="O11" s="256"/>
      <c r="P11" s="421"/>
      <c r="Q11" s="412"/>
      <c r="R11" s="422"/>
      <c r="S11" s="423"/>
    </row>
    <row r="12" spans="1:19" ht="16.5" thickBot="1">
      <c r="A12" s="14">
        <v>8</v>
      </c>
      <c r="B12" s="435" t="s">
        <v>52</v>
      </c>
      <c r="C12" s="266"/>
      <c r="D12" s="38"/>
      <c r="E12" s="269"/>
      <c r="F12" s="351"/>
      <c r="G12" s="38"/>
      <c r="H12" s="39"/>
      <c r="I12" s="38"/>
      <c r="J12" s="38"/>
      <c r="K12" s="13"/>
      <c r="L12" s="38"/>
      <c r="M12" s="38"/>
      <c r="N12" s="410">
        <f t="shared" si="0"/>
        <v>0</v>
      </c>
      <c r="O12" s="256"/>
      <c r="P12" s="421"/>
      <c r="Q12" s="412"/>
      <c r="R12" s="422"/>
      <c r="S12" s="423"/>
    </row>
    <row r="13" spans="1:19" ht="16.5" thickBot="1">
      <c r="A13" s="14">
        <v>9</v>
      </c>
      <c r="B13" s="400" t="s">
        <v>53</v>
      </c>
      <c r="C13" s="266"/>
      <c r="D13" s="38"/>
      <c r="E13" s="269"/>
      <c r="F13" s="351"/>
      <c r="G13" s="38"/>
      <c r="H13" s="39"/>
      <c r="I13" s="38"/>
      <c r="J13" s="38"/>
      <c r="K13" s="13"/>
      <c r="L13" s="38"/>
      <c r="M13" s="38"/>
      <c r="N13" s="410">
        <f t="shared" si="0"/>
        <v>0</v>
      </c>
      <c r="O13" s="256"/>
      <c r="P13" s="421"/>
      <c r="Q13" s="412"/>
      <c r="R13" s="422"/>
      <c r="S13" s="423"/>
    </row>
    <row r="14" spans="1:19" ht="16.5" thickBot="1">
      <c r="A14" s="14">
        <v>10</v>
      </c>
      <c r="B14" s="433" t="s">
        <v>54</v>
      </c>
      <c r="C14" s="266"/>
      <c r="D14" s="38"/>
      <c r="E14" s="269"/>
      <c r="F14" s="351"/>
      <c r="G14" s="38"/>
      <c r="H14" s="39"/>
      <c r="I14" s="38"/>
      <c r="J14" s="38"/>
      <c r="K14" s="13"/>
      <c r="L14" s="38"/>
      <c r="M14" s="38"/>
      <c r="N14" s="410">
        <f t="shared" si="0"/>
        <v>0</v>
      </c>
      <c r="O14" s="256"/>
      <c r="P14" s="421"/>
      <c r="Q14" s="412"/>
      <c r="R14" s="422"/>
      <c r="S14" s="423"/>
    </row>
    <row r="15" spans="1:19" ht="18" customHeight="1" thickBot="1">
      <c r="A15" s="14">
        <v>11</v>
      </c>
      <c r="B15" s="400" t="s">
        <v>55</v>
      </c>
      <c r="C15" s="266"/>
      <c r="D15" s="38"/>
      <c r="E15" s="269"/>
      <c r="F15" s="351"/>
      <c r="G15" s="38"/>
      <c r="H15" s="39"/>
      <c r="I15" s="38"/>
      <c r="J15" s="38"/>
      <c r="K15" s="13"/>
      <c r="L15" s="38"/>
      <c r="M15" s="38"/>
      <c r="N15" s="410">
        <f t="shared" si="0"/>
        <v>0</v>
      </c>
      <c r="O15" s="256"/>
      <c r="P15" s="421"/>
      <c r="Q15" s="412"/>
      <c r="R15" s="422"/>
      <c r="S15" s="423"/>
    </row>
    <row r="16" spans="1:19" ht="16.5" thickBot="1">
      <c r="A16" s="14">
        <v>12</v>
      </c>
      <c r="B16" s="207" t="s">
        <v>56</v>
      </c>
      <c r="C16" s="266"/>
      <c r="D16" s="38"/>
      <c r="E16" s="269"/>
      <c r="F16" s="351"/>
      <c r="G16" s="38"/>
      <c r="H16" s="39"/>
      <c r="I16" s="38"/>
      <c r="J16" s="38"/>
      <c r="K16" s="13"/>
      <c r="L16" s="38"/>
      <c r="M16" s="38"/>
      <c r="N16" s="410">
        <f t="shared" si="0"/>
        <v>0</v>
      </c>
      <c r="O16" s="256"/>
      <c r="P16" s="257"/>
      <c r="Q16" s="258"/>
      <c r="R16" s="259"/>
      <c r="S16" s="423"/>
    </row>
    <row r="17" spans="1:19" ht="16.5" thickBot="1">
      <c r="A17" s="103">
        <v>13</v>
      </c>
      <c r="B17" s="207" t="s">
        <v>44</v>
      </c>
      <c r="C17" s="266"/>
      <c r="D17" s="38"/>
      <c r="E17" s="269"/>
      <c r="F17" s="351"/>
      <c r="G17" s="38"/>
      <c r="H17" s="39"/>
      <c r="I17" s="38"/>
      <c r="J17" s="38"/>
      <c r="K17" s="13"/>
      <c r="L17" s="13"/>
      <c r="M17" s="38"/>
      <c r="N17" s="410">
        <f t="shared" si="0"/>
        <v>0</v>
      </c>
      <c r="O17" s="256"/>
      <c r="P17" s="421"/>
      <c r="Q17" s="412"/>
      <c r="R17" s="422"/>
      <c r="S17" s="423"/>
    </row>
    <row r="18" spans="1:19" ht="16.5" thickBot="1">
      <c r="A18" s="103">
        <v>14</v>
      </c>
      <c r="B18" s="207" t="s">
        <v>108</v>
      </c>
      <c r="C18" s="266"/>
      <c r="D18" s="38"/>
      <c r="E18" s="269"/>
      <c r="F18" s="351"/>
      <c r="G18" s="38"/>
      <c r="H18" s="39"/>
      <c r="I18" s="38"/>
      <c r="J18" s="38"/>
      <c r="K18" s="13"/>
      <c r="L18" s="38"/>
      <c r="M18" s="38"/>
      <c r="N18" s="410">
        <f t="shared" si="0"/>
        <v>0</v>
      </c>
      <c r="O18" s="256"/>
      <c r="P18" s="421"/>
      <c r="Q18" s="412"/>
      <c r="R18" s="422"/>
      <c r="S18" s="423"/>
    </row>
    <row r="19" spans="1:19" ht="16.5" thickBot="1">
      <c r="A19" s="103">
        <v>15</v>
      </c>
      <c r="B19" s="207" t="s">
        <v>109</v>
      </c>
      <c r="C19" s="266"/>
      <c r="D19" s="38"/>
      <c r="E19" s="269"/>
      <c r="F19" s="351"/>
      <c r="G19" s="38"/>
      <c r="H19" s="39"/>
      <c r="I19" s="38"/>
      <c r="J19" s="38"/>
      <c r="K19" s="13"/>
      <c r="L19" s="38"/>
      <c r="M19" s="38"/>
      <c r="N19" s="410">
        <f t="shared" si="0"/>
        <v>0</v>
      </c>
      <c r="O19" s="256"/>
      <c r="P19" s="421"/>
      <c r="Q19" s="412"/>
      <c r="R19" s="422"/>
      <c r="S19" s="423"/>
    </row>
    <row r="20" spans="1:19" ht="16.5" thickBot="1">
      <c r="A20" s="103">
        <v>16</v>
      </c>
      <c r="B20" s="207" t="s">
        <v>110</v>
      </c>
      <c r="C20" s="266"/>
      <c r="D20" s="38"/>
      <c r="E20" s="269"/>
      <c r="F20" s="351"/>
      <c r="G20" s="38"/>
      <c r="H20" s="39"/>
      <c r="I20" s="38"/>
      <c r="J20" s="38"/>
      <c r="K20" s="13"/>
      <c r="L20" s="38"/>
      <c r="M20" s="38"/>
      <c r="N20" s="410">
        <f t="shared" si="0"/>
        <v>0</v>
      </c>
      <c r="O20" s="256"/>
      <c r="P20" s="257"/>
      <c r="Q20" s="412"/>
      <c r="R20" s="422"/>
      <c r="S20" s="423"/>
    </row>
    <row r="21" spans="1:19" ht="16.5" thickBot="1">
      <c r="A21" s="103">
        <v>17</v>
      </c>
      <c r="B21" s="513" t="s">
        <v>111</v>
      </c>
      <c r="C21" s="442"/>
      <c r="D21" s="279"/>
      <c r="E21" s="382"/>
      <c r="F21" s="514"/>
      <c r="G21" s="279"/>
      <c r="H21" s="515"/>
      <c r="I21" s="279"/>
      <c r="J21" s="279"/>
      <c r="K21" s="280"/>
      <c r="L21" s="279"/>
      <c r="M21" s="279"/>
      <c r="N21" s="516">
        <f t="shared" si="0"/>
        <v>0</v>
      </c>
      <c r="O21" s="443"/>
      <c r="P21" s="477"/>
      <c r="Q21" s="478"/>
      <c r="R21" s="479"/>
      <c r="S21" s="517"/>
    </row>
    <row r="22" spans="1:19" ht="17.25" thickBot="1" thickTop="1">
      <c r="A22" s="444"/>
      <c r="B22" s="445" t="s">
        <v>8</v>
      </c>
      <c r="C22" s="480"/>
      <c r="D22" s="518"/>
      <c r="E22" s="518"/>
      <c r="F22" s="518"/>
      <c r="G22" s="518"/>
      <c r="H22" s="518"/>
      <c r="I22" s="518"/>
      <c r="J22" s="518"/>
      <c r="K22" s="518"/>
      <c r="L22" s="518"/>
      <c r="M22" s="518"/>
      <c r="N22" s="519"/>
      <c r="O22" s="520"/>
      <c r="P22" s="521">
        <f>SUM(P5:P21)</f>
        <v>0</v>
      </c>
      <c r="Q22" s="522">
        <f>SUM(Q5:Q17)</f>
        <v>0</v>
      </c>
      <c r="R22" s="522">
        <f>SUM(R5:R20)</f>
        <v>0</v>
      </c>
      <c r="S22" s="523">
        <f>SUM(S5:S21)</f>
        <v>0</v>
      </c>
    </row>
    <row r="23" spans="1:20" ht="13.5" thickTop="1">
      <c r="A23" s="620"/>
      <c r="B23" s="620"/>
      <c r="C23" s="620"/>
      <c r="D23" s="620"/>
      <c r="E23" s="620"/>
      <c r="F23" s="1"/>
      <c r="G23" s="1"/>
      <c r="H23" s="1"/>
      <c r="I23" s="1"/>
      <c r="J23" s="1"/>
      <c r="K23" s="1"/>
      <c r="L23" s="1"/>
      <c r="M23" s="1"/>
      <c r="N23" s="2"/>
      <c r="O23" s="7"/>
      <c r="P23" s="1"/>
      <c r="Q23" s="1"/>
      <c r="R23" s="1"/>
      <c r="S23" s="5"/>
      <c r="T23" s="1"/>
    </row>
    <row r="24" spans="1:1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7" ht="12.75">
      <c r="A25" s="1"/>
      <c r="B25" s="278" t="s">
        <v>187</v>
      </c>
      <c r="C25" s="119" t="s">
        <v>223</v>
      </c>
      <c r="D25" s="119"/>
      <c r="E25" s="119"/>
      <c r="F25" s="119"/>
      <c r="G25" s="119"/>
      <c r="H25" s="66" t="s">
        <v>220</v>
      </c>
      <c r="I25" s="66"/>
      <c r="J25" s="1"/>
      <c r="K25" s="66"/>
      <c r="L25" s="1"/>
      <c r="M25" s="66"/>
      <c r="N25" s="369"/>
      <c r="O25" s="277"/>
      <c r="P25" s="195"/>
      <c r="Q25" s="277"/>
    </row>
    <row r="26" spans="2:13" ht="12.75">
      <c r="B26" s="278" t="s">
        <v>159</v>
      </c>
      <c r="C26" s="370" t="s">
        <v>222</v>
      </c>
      <c r="D26" s="370"/>
      <c r="E26" s="278"/>
      <c r="F26" s="369"/>
      <c r="H26" s="624" t="s">
        <v>221</v>
      </c>
      <c r="I26" s="624"/>
      <c r="J26" s="624"/>
      <c r="K26" s="624"/>
      <c r="L26" s="624"/>
      <c r="M26" s="624"/>
    </row>
    <row r="27" spans="2:19" ht="12.75">
      <c r="B27" s="369" t="s">
        <v>125</v>
      </c>
      <c r="C27" s="369"/>
      <c r="D27" s="369"/>
      <c r="G27" s="118"/>
      <c r="H27" s="118"/>
      <c r="I27" s="118"/>
      <c r="J27" s="118"/>
      <c r="K27" s="118"/>
      <c r="L27" s="118"/>
      <c r="M27" s="118"/>
      <c r="N27" s="4"/>
      <c r="O27" s="4"/>
      <c r="P27" s="4"/>
      <c r="Q27" s="4"/>
      <c r="R27" s="4"/>
      <c r="S27" s="4"/>
    </row>
    <row r="28" spans="2:13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</row>
    <row r="29" spans="2:13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2:13" ht="12.75"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2:13" ht="12.75">
      <c r="B31" s="120" t="s">
        <v>191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</sheetData>
  <sheetProtection/>
  <mergeCells count="14">
    <mergeCell ref="N3:N4"/>
    <mergeCell ref="O3:O4"/>
    <mergeCell ref="P3:P4"/>
    <mergeCell ref="Q3:Q4"/>
    <mergeCell ref="R3:R4"/>
    <mergeCell ref="S3:S4"/>
    <mergeCell ref="A23:E23"/>
    <mergeCell ref="H26:M26"/>
    <mergeCell ref="A1:S1"/>
    <mergeCell ref="A2:Q2"/>
    <mergeCell ref="A3:A4"/>
    <mergeCell ref="B3:B4"/>
    <mergeCell ref="C3:E3"/>
    <mergeCell ref="F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AA18"/>
  <sheetViews>
    <sheetView zoomScalePageLayoutView="0" workbookViewId="0" topLeftCell="A1">
      <selection activeCell="J21" sqref="J21"/>
    </sheetView>
  </sheetViews>
  <sheetFormatPr defaultColWidth="9.00390625" defaultRowHeight="12.75"/>
  <cols>
    <col min="1" max="1" width="3.25390625" style="0" customWidth="1"/>
    <col min="2" max="2" width="34.625" style="0" customWidth="1"/>
    <col min="3" max="4" width="4.125" style="87" customWidth="1"/>
    <col min="5" max="5" width="4.875" style="87" customWidth="1"/>
    <col min="6" max="7" width="4.125" style="87" customWidth="1"/>
    <col min="8" max="8" width="5.125" style="87" customWidth="1"/>
    <col min="9" max="9" width="4.125" style="0" customWidth="1"/>
    <col min="10" max="10" width="4.125" style="87" customWidth="1"/>
    <col min="11" max="11" width="6.625" style="87" customWidth="1"/>
    <col min="12" max="12" width="5.25390625" style="0" customWidth="1"/>
    <col min="13" max="13" width="5.00390625" style="87" customWidth="1"/>
    <col min="14" max="14" width="7.00390625" style="87" customWidth="1"/>
    <col min="15" max="16" width="4.75390625" style="0" customWidth="1"/>
    <col min="17" max="17" width="5.00390625" style="0" customWidth="1"/>
    <col min="18" max="18" width="5.25390625" style="0" customWidth="1"/>
    <col min="19" max="19" width="4.875" style="0" customWidth="1"/>
    <col min="20" max="20" width="5.125" style="0" customWidth="1"/>
    <col min="21" max="21" width="4.625" style="0" customWidth="1"/>
    <col min="22" max="22" width="5.25390625" style="0" customWidth="1"/>
    <col min="26" max="26" width="16.25390625" style="0" customWidth="1"/>
  </cols>
  <sheetData>
    <row r="1" spans="1:27" ht="12.75">
      <c r="A1" s="619" t="s">
        <v>24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Y1" t="s">
        <v>118</v>
      </c>
      <c r="Z1" t="s">
        <v>17</v>
      </c>
      <c r="AA1" t="s">
        <v>18</v>
      </c>
    </row>
    <row r="2" spans="1:27" ht="13.5" thickBot="1">
      <c r="A2" s="619" t="s">
        <v>163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Y2" s="4">
        <v>1342</v>
      </c>
      <c r="Z2" s="343">
        <v>175</v>
      </c>
      <c r="AA2" s="4">
        <v>11</v>
      </c>
    </row>
    <row r="3" spans="1:22" ht="173.25" customHeight="1" thickBot="1">
      <c r="A3" s="52" t="s">
        <v>0</v>
      </c>
      <c r="B3" s="53" t="s">
        <v>1</v>
      </c>
      <c r="C3" s="215" t="s">
        <v>13</v>
      </c>
      <c r="D3" s="213" t="s">
        <v>115</v>
      </c>
      <c r="E3" s="342" t="s">
        <v>162</v>
      </c>
      <c r="F3" s="215" t="s">
        <v>93</v>
      </c>
      <c r="G3" s="148" t="s">
        <v>94</v>
      </c>
      <c r="H3" s="54" t="s">
        <v>96</v>
      </c>
      <c r="I3" s="60" t="s">
        <v>92</v>
      </c>
      <c r="J3" s="347" t="s">
        <v>95</v>
      </c>
      <c r="K3" s="348" t="s">
        <v>161</v>
      </c>
      <c r="L3" s="348"/>
      <c r="M3" s="128"/>
      <c r="N3" s="97"/>
      <c r="O3" s="54"/>
      <c r="P3" s="55" t="s">
        <v>33</v>
      </c>
      <c r="Q3" s="56" t="s">
        <v>10</v>
      </c>
      <c r="R3" s="57" t="s">
        <v>9</v>
      </c>
      <c r="S3" s="58" t="s">
        <v>4</v>
      </c>
      <c r="T3" s="58" t="s">
        <v>3</v>
      </c>
      <c r="U3" s="58" t="s">
        <v>2</v>
      </c>
      <c r="V3" s="59" t="s">
        <v>34</v>
      </c>
    </row>
    <row r="4" spans="1:24" ht="16.5" thickBot="1">
      <c r="A4" s="11">
        <v>1</v>
      </c>
      <c r="B4" s="61">
        <v>1913021105</v>
      </c>
      <c r="C4" s="245">
        <v>4</v>
      </c>
      <c r="D4" s="245">
        <v>5</v>
      </c>
      <c r="E4" s="216">
        <v>4</v>
      </c>
      <c r="F4" s="350">
        <v>4</v>
      </c>
      <c r="G4" s="107">
        <v>4</v>
      </c>
      <c r="H4" s="107">
        <v>5</v>
      </c>
      <c r="I4" s="349">
        <v>5</v>
      </c>
      <c r="J4" s="107">
        <v>3</v>
      </c>
      <c r="K4" s="349">
        <v>4</v>
      </c>
      <c r="L4" s="329"/>
      <c r="M4" s="329"/>
      <c r="N4" s="329"/>
      <c r="O4" s="194"/>
      <c r="P4" s="303">
        <f>(C4+D4+E4+F4+G4+H4+I4+J4+K4)/9</f>
        <v>4.222222222222222</v>
      </c>
      <c r="Q4" s="256"/>
      <c r="R4" s="256"/>
      <c r="S4" s="258">
        <v>2</v>
      </c>
      <c r="T4" s="258"/>
      <c r="U4" s="258">
        <v>2</v>
      </c>
      <c r="V4" s="311"/>
      <c r="W4">
        <f aca="true" t="shared" si="0" ref="W4:W15">COUNTIF(C4:P4,2)</f>
        <v>0</v>
      </c>
      <c r="X4">
        <f aca="true" t="shared" si="1" ref="X4:X15">COUNTIF(C4:O4,"&lt;=3")</f>
        <v>1</v>
      </c>
    </row>
    <row r="5" spans="1:24" ht="16.5" thickBot="1">
      <c r="A5" s="11">
        <v>2</v>
      </c>
      <c r="B5" s="61">
        <v>1913021103</v>
      </c>
      <c r="C5" s="266">
        <v>4</v>
      </c>
      <c r="D5" s="266">
        <v>5</v>
      </c>
      <c r="E5" s="353">
        <v>2</v>
      </c>
      <c r="F5" s="351">
        <v>3</v>
      </c>
      <c r="G5" s="71">
        <v>2</v>
      </c>
      <c r="H5" s="13">
        <v>4</v>
      </c>
      <c r="I5" s="77">
        <v>5</v>
      </c>
      <c r="J5" s="71">
        <v>2</v>
      </c>
      <c r="K5" s="75">
        <v>2</v>
      </c>
      <c r="L5" s="48"/>
      <c r="M5" s="48"/>
      <c r="N5" s="48"/>
      <c r="O5" s="49"/>
      <c r="P5" s="303">
        <f>(C5+D5++E5+F5+G5+H5+I5+J5+K5)/9</f>
        <v>3.2222222222222223</v>
      </c>
      <c r="Q5" s="256">
        <v>1</v>
      </c>
      <c r="R5" s="256">
        <v>3</v>
      </c>
      <c r="S5" s="258">
        <v>40</v>
      </c>
      <c r="T5" s="258"/>
      <c r="U5" s="258">
        <v>40</v>
      </c>
      <c r="V5" s="311"/>
      <c r="W5">
        <f t="shared" si="0"/>
        <v>4</v>
      </c>
      <c r="X5">
        <f t="shared" si="1"/>
        <v>5</v>
      </c>
    </row>
    <row r="6" spans="1:24" ht="16.5" thickBot="1">
      <c r="A6" s="11">
        <v>3</v>
      </c>
      <c r="B6" s="61">
        <v>1913021107</v>
      </c>
      <c r="C6" s="266">
        <v>5</v>
      </c>
      <c r="D6" s="266">
        <v>5</v>
      </c>
      <c r="E6" s="76">
        <v>5</v>
      </c>
      <c r="F6" s="354" t="s">
        <v>61</v>
      </c>
      <c r="G6" s="354" t="s">
        <v>61</v>
      </c>
      <c r="H6" s="13">
        <v>4</v>
      </c>
      <c r="I6" s="77">
        <v>5</v>
      </c>
      <c r="J6" s="71">
        <v>2</v>
      </c>
      <c r="K6" s="77">
        <v>4</v>
      </c>
      <c r="L6" s="48"/>
      <c r="M6" s="48"/>
      <c r="N6" s="48"/>
      <c r="O6" s="49"/>
      <c r="P6" s="303">
        <v>3.8</v>
      </c>
      <c r="Q6" s="256">
        <v>2</v>
      </c>
      <c r="R6" s="256">
        <v>3</v>
      </c>
      <c r="S6" s="258">
        <v>22</v>
      </c>
      <c r="T6" s="258">
        <v>18</v>
      </c>
      <c r="U6" s="258">
        <v>4</v>
      </c>
      <c r="V6" s="311"/>
      <c r="W6">
        <f t="shared" si="0"/>
        <v>1</v>
      </c>
      <c r="X6">
        <f t="shared" si="1"/>
        <v>1</v>
      </c>
    </row>
    <row r="7" spans="1:24" ht="16.5" thickBot="1">
      <c r="A7" s="11">
        <v>4</v>
      </c>
      <c r="B7" s="61">
        <v>1913021121</v>
      </c>
      <c r="C7" s="265">
        <v>5</v>
      </c>
      <c r="D7" s="265">
        <v>5</v>
      </c>
      <c r="E7" s="247">
        <v>5</v>
      </c>
      <c r="F7" s="352">
        <v>4</v>
      </c>
      <c r="G7" s="78">
        <v>4</v>
      </c>
      <c r="H7" s="78">
        <v>4</v>
      </c>
      <c r="I7" s="79">
        <v>5</v>
      </c>
      <c r="J7" s="78">
        <v>4</v>
      </c>
      <c r="K7" s="79">
        <v>5</v>
      </c>
      <c r="L7" s="48"/>
      <c r="M7" s="48"/>
      <c r="N7" s="48"/>
      <c r="O7" s="49"/>
      <c r="P7" s="303">
        <f aca="true" t="shared" si="2" ref="P7:P12">(C7+D7+E7+F7+G7+H7+I7+J7+K7)/9</f>
        <v>4.555555555555555</v>
      </c>
      <c r="Q7" s="256"/>
      <c r="R7" s="256"/>
      <c r="S7" s="258">
        <v>1</v>
      </c>
      <c r="T7" s="258"/>
      <c r="U7" s="258">
        <v>1</v>
      </c>
      <c r="V7" s="311"/>
      <c r="W7">
        <f t="shared" si="0"/>
        <v>0</v>
      </c>
      <c r="X7">
        <f t="shared" si="1"/>
        <v>0</v>
      </c>
    </row>
    <row r="8" spans="1:24" ht="16.5" thickBot="1">
      <c r="A8" s="11">
        <v>5</v>
      </c>
      <c r="B8" s="61">
        <v>1913021108</v>
      </c>
      <c r="C8" s="265">
        <v>5</v>
      </c>
      <c r="D8" s="265">
        <v>5</v>
      </c>
      <c r="E8" s="247">
        <v>5</v>
      </c>
      <c r="F8" s="352">
        <v>4</v>
      </c>
      <c r="G8" s="78">
        <v>5</v>
      </c>
      <c r="H8" s="78">
        <v>5</v>
      </c>
      <c r="I8" s="79">
        <v>5</v>
      </c>
      <c r="J8" s="78">
        <v>4</v>
      </c>
      <c r="K8" s="79">
        <v>5</v>
      </c>
      <c r="L8" s="48"/>
      <c r="M8" s="48"/>
      <c r="N8" s="48"/>
      <c r="O8" s="49"/>
      <c r="P8" s="303">
        <f t="shared" si="2"/>
        <v>4.777777777777778</v>
      </c>
      <c r="Q8" s="256"/>
      <c r="R8" s="256"/>
      <c r="S8" s="258"/>
      <c r="T8" s="258"/>
      <c r="U8" s="258"/>
      <c r="V8" s="311"/>
      <c r="W8">
        <f t="shared" si="0"/>
        <v>0</v>
      </c>
      <c r="X8">
        <f t="shared" si="1"/>
        <v>0</v>
      </c>
    </row>
    <row r="9" spans="1:24" ht="16.5" thickBot="1">
      <c r="A9" s="11">
        <v>6</v>
      </c>
      <c r="B9" s="61">
        <v>1913021117</v>
      </c>
      <c r="C9" s="265">
        <v>5</v>
      </c>
      <c r="D9" s="265">
        <v>4</v>
      </c>
      <c r="E9" s="247">
        <v>5</v>
      </c>
      <c r="F9" s="352">
        <v>5</v>
      </c>
      <c r="G9" s="78">
        <v>4</v>
      </c>
      <c r="H9" s="78">
        <v>5</v>
      </c>
      <c r="I9" s="79">
        <v>4</v>
      </c>
      <c r="J9" s="78">
        <v>4</v>
      </c>
      <c r="K9" s="79">
        <v>5</v>
      </c>
      <c r="L9" s="48"/>
      <c r="M9" s="48"/>
      <c r="N9" s="48"/>
      <c r="O9" s="49"/>
      <c r="P9" s="303">
        <f t="shared" si="2"/>
        <v>4.555555555555555</v>
      </c>
      <c r="Q9" s="256"/>
      <c r="R9" s="256"/>
      <c r="S9" s="258">
        <v>2</v>
      </c>
      <c r="T9" s="258"/>
      <c r="U9" s="258">
        <v>2</v>
      </c>
      <c r="V9" s="311"/>
      <c r="W9">
        <f t="shared" si="0"/>
        <v>0</v>
      </c>
      <c r="X9">
        <f t="shared" si="1"/>
        <v>0</v>
      </c>
    </row>
    <row r="10" spans="1:24" ht="16.5" thickBot="1">
      <c r="A10" s="11">
        <v>7</v>
      </c>
      <c r="B10" s="61">
        <v>1913021119</v>
      </c>
      <c r="C10" s="266">
        <v>4</v>
      </c>
      <c r="D10" s="266">
        <v>3</v>
      </c>
      <c r="E10" s="353">
        <v>2</v>
      </c>
      <c r="F10" s="351">
        <v>3</v>
      </c>
      <c r="G10" s="71">
        <v>2</v>
      </c>
      <c r="H10" s="13">
        <v>4</v>
      </c>
      <c r="I10" s="77">
        <v>4</v>
      </c>
      <c r="J10" s="71">
        <v>2</v>
      </c>
      <c r="K10" s="75">
        <v>2</v>
      </c>
      <c r="L10" s="48"/>
      <c r="M10" s="48"/>
      <c r="N10" s="48"/>
      <c r="O10" s="50"/>
      <c r="P10" s="303">
        <f t="shared" si="2"/>
        <v>2.888888888888889</v>
      </c>
      <c r="Q10" s="256">
        <v>5</v>
      </c>
      <c r="R10" s="256">
        <v>3</v>
      </c>
      <c r="S10" s="312">
        <v>34</v>
      </c>
      <c r="T10" s="258"/>
      <c r="U10" s="312">
        <v>34</v>
      </c>
      <c r="V10" s="311"/>
      <c r="W10">
        <f t="shared" si="0"/>
        <v>4</v>
      </c>
      <c r="X10">
        <f t="shared" si="1"/>
        <v>6</v>
      </c>
    </row>
    <row r="11" spans="1:24" ht="16.5" thickBot="1">
      <c r="A11" s="11">
        <v>8</v>
      </c>
      <c r="B11" s="61">
        <v>1913021120</v>
      </c>
      <c r="C11" s="266">
        <v>4</v>
      </c>
      <c r="D11" s="266">
        <v>4</v>
      </c>
      <c r="E11" s="76">
        <v>4</v>
      </c>
      <c r="F11" s="351">
        <v>3</v>
      </c>
      <c r="G11" s="71">
        <v>2</v>
      </c>
      <c r="H11" s="13">
        <v>4</v>
      </c>
      <c r="I11" s="77">
        <v>5</v>
      </c>
      <c r="J11" s="13">
        <v>3</v>
      </c>
      <c r="K11" s="77">
        <v>4</v>
      </c>
      <c r="L11" s="48"/>
      <c r="M11" s="48"/>
      <c r="N11" s="48"/>
      <c r="O11" s="50"/>
      <c r="P11" s="303">
        <f t="shared" si="2"/>
        <v>3.6666666666666665</v>
      </c>
      <c r="Q11" s="256"/>
      <c r="R11" s="256">
        <v>1</v>
      </c>
      <c r="S11" s="258"/>
      <c r="T11" s="258"/>
      <c r="U11" s="258"/>
      <c r="V11" s="311"/>
      <c r="W11">
        <f t="shared" si="0"/>
        <v>1</v>
      </c>
      <c r="X11">
        <f t="shared" si="1"/>
        <v>3</v>
      </c>
    </row>
    <row r="12" spans="1:24" ht="16.5" thickBot="1">
      <c r="A12" s="11">
        <v>9</v>
      </c>
      <c r="B12" s="61">
        <v>1913021106</v>
      </c>
      <c r="C12" s="265">
        <v>5</v>
      </c>
      <c r="D12" s="265">
        <v>5</v>
      </c>
      <c r="E12" s="247">
        <v>5</v>
      </c>
      <c r="F12" s="352">
        <v>4</v>
      </c>
      <c r="G12" s="78">
        <v>5</v>
      </c>
      <c r="H12" s="78">
        <v>5</v>
      </c>
      <c r="I12" s="79">
        <v>5</v>
      </c>
      <c r="J12" s="78">
        <v>4</v>
      </c>
      <c r="K12" s="79">
        <v>4</v>
      </c>
      <c r="L12" s="48"/>
      <c r="M12" s="48"/>
      <c r="N12" s="48"/>
      <c r="O12" s="50"/>
      <c r="P12" s="303">
        <f t="shared" si="2"/>
        <v>4.666666666666667</v>
      </c>
      <c r="Q12" s="256"/>
      <c r="R12" s="256"/>
      <c r="S12" s="258"/>
      <c r="T12" s="258"/>
      <c r="U12" s="258"/>
      <c r="V12" s="311"/>
      <c r="W12">
        <f t="shared" si="0"/>
        <v>0</v>
      </c>
      <c r="X12">
        <f t="shared" si="1"/>
        <v>0</v>
      </c>
    </row>
    <row r="13" spans="1:24" ht="16.5" thickBot="1">
      <c r="A13" s="11">
        <v>10</v>
      </c>
      <c r="B13" s="73" t="s">
        <v>119</v>
      </c>
      <c r="C13" s="266">
        <v>4</v>
      </c>
      <c r="D13" s="267">
        <v>2</v>
      </c>
      <c r="E13" s="76">
        <v>4</v>
      </c>
      <c r="F13" s="354">
        <v>2</v>
      </c>
      <c r="G13" s="71">
        <v>2</v>
      </c>
      <c r="H13" s="13">
        <v>4</v>
      </c>
      <c r="I13" s="77">
        <v>4</v>
      </c>
      <c r="J13" s="71">
        <v>2</v>
      </c>
      <c r="K13" s="75">
        <v>2</v>
      </c>
      <c r="L13" s="48"/>
      <c r="M13" s="48"/>
      <c r="N13" s="48"/>
      <c r="O13" s="50"/>
      <c r="P13" s="303">
        <v>3.3</v>
      </c>
      <c r="Q13" s="256">
        <v>3</v>
      </c>
      <c r="R13" s="256">
        <v>4</v>
      </c>
      <c r="S13" s="258">
        <v>50</v>
      </c>
      <c r="T13" s="258"/>
      <c r="U13" s="258">
        <v>50</v>
      </c>
      <c r="V13" s="311"/>
      <c r="W13">
        <f t="shared" si="0"/>
        <v>5</v>
      </c>
      <c r="X13">
        <f t="shared" si="1"/>
        <v>5</v>
      </c>
    </row>
    <row r="14" spans="1:24" ht="16.5" thickBot="1">
      <c r="A14" s="11">
        <v>11</v>
      </c>
      <c r="B14" s="117" t="s">
        <v>120</v>
      </c>
      <c r="C14" s="271">
        <v>3</v>
      </c>
      <c r="D14" s="271">
        <v>5</v>
      </c>
      <c r="E14" s="294">
        <v>3</v>
      </c>
      <c r="F14" s="355">
        <v>3</v>
      </c>
      <c r="G14" s="201">
        <v>2</v>
      </c>
      <c r="H14" s="201">
        <v>4</v>
      </c>
      <c r="I14" s="217">
        <v>4</v>
      </c>
      <c r="J14" s="202">
        <v>2</v>
      </c>
      <c r="K14" s="217">
        <v>4</v>
      </c>
      <c r="L14" s="330"/>
      <c r="M14" s="330"/>
      <c r="N14" s="330"/>
      <c r="O14" s="51"/>
      <c r="P14" s="303">
        <f>(C14+D14+E14+F14+G14+H14+I14+J14+K14)/9</f>
        <v>3.3333333333333335</v>
      </c>
      <c r="Q14" s="256">
        <v>4</v>
      </c>
      <c r="R14" s="256">
        <v>1</v>
      </c>
      <c r="S14" s="258">
        <v>24</v>
      </c>
      <c r="T14" s="258"/>
      <c r="U14" s="258">
        <v>24</v>
      </c>
      <c r="V14" s="311"/>
      <c r="W14">
        <f t="shared" si="0"/>
        <v>2</v>
      </c>
      <c r="X14">
        <f t="shared" si="1"/>
        <v>5</v>
      </c>
    </row>
    <row r="15" spans="1:24" ht="16.5" thickBot="1">
      <c r="A15" s="8"/>
      <c r="B15" s="9" t="s">
        <v>8</v>
      </c>
      <c r="C15" s="327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8"/>
      <c r="P15" s="210"/>
      <c r="Q15" s="313"/>
      <c r="R15" s="314"/>
      <c r="S15" s="315">
        <f>SUM(S4:S14)</f>
        <v>175</v>
      </c>
      <c r="T15" s="315">
        <f>SUM(T4:T14)</f>
        <v>18</v>
      </c>
      <c r="U15" s="315">
        <f>SUM(U4:U14)</f>
        <v>157</v>
      </c>
      <c r="V15" s="313">
        <f>SUM(V4:V14)</f>
        <v>0</v>
      </c>
      <c r="W15">
        <f t="shared" si="0"/>
        <v>0</v>
      </c>
      <c r="X15">
        <f t="shared" si="1"/>
        <v>0</v>
      </c>
    </row>
    <row r="16" spans="1:21" ht="12.75">
      <c r="A16" s="648" t="s">
        <v>169</v>
      </c>
      <c r="B16" s="648"/>
      <c r="C16" s="12"/>
      <c r="D16" s="12"/>
      <c r="E16" s="12"/>
      <c r="F16" s="12"/>
      <c r="G16" s="12"/>
      <c r="H16" s="12" t="s">
        <v>137</v>
      </c>
      <c r="I16" s="12"/>
      <c r="J16" s="12"/>
      <c r="K16" s="147">
        <f>100-(Z2/Y2)*100</f>
        <v>86.95976154992549</v>
      </c>
      <c r="L16" s="1" t="s">
        <v>19</v>
      </c>
      <c r="M16" s="219" t="s">
        <v>25</v>
      </c>
      <c r="N16" s="12"/>
      <c r="O16" s="7">
        <v>6</v>
      </c>
      <c r="P16" s="1" t="s">
        <v>23</v>
      </c>
      <c r="Q16" s="218" t="s">
        <v>22</v>
      </c>
      <c r="R16" s="1"/>
      <c r="S16" s="5">
        <f>(AA2-O16)/AA2*100</f>
        <v>45.45454545454545</v>
      </c>
      <c r="T16" s="1" t="s">
        <v>19</v>
      </c>
      <c r="U16" s="1"/>
    </row>
    <row r="17" spans="1:21" ht="12.75">
      <c r="A17" s="1" t="s">
        <v>20</v>
      </c>
      <c r="B17" s="1"/>
      <c r="C17" s="68">
        <v>4</v>
      </c>
      <c r="D17" s="68"/>
      <c r="E17" s="68"/>
      <c r="F17" s="68"/>
      <c r="G17" s="68"/>
      <c r="H17" s="68" t="s">
        <v>167</v>
      </c>
      <c r="I17" s="1"/>
      <c r="J17" s="68"/>
      <c r="K17" s="147">
        <f>C17/AA2*100</f>
        <v>36.36363636363637</v>
      </c>
      <c r="L17" s="1" t="s">
        <v>19</v>
      </c>
      <c r="M17" s="68"/>
      <c r="N17" s="68"/>
      <c r="O17" s="1"/>
      <c r="P17" s="1"/>
      <c r="Q17" s="1"/>
      <c r="R17" s="1"/>
      <c r="S17" s="1"/>
      <c r="T17" s="1"/>
      <c r="U17" s="1"/>
    </row>
    <row r="18" spans="1:21" ht="12.75">
      <c r="A18" s="1"/>
      <c r="B18" s="1" t="s">
        <v>5</v>
      </c>
      <c r="C18" s="68"/>
      <c r="D18" s="68"/>
      <c r="E18" s="68"/>
      <c r="F18" s="68"/>
      <c r="G18" s="68"/>
      <c r="H18" s="68"/>
      <c r="I18" s="1"/>
      <c r="J18" s="68"/>
      <c r="K18" s="89"/>
      <c r="L18" s="2"/>
      <c r="M18" s="68"/>
      <c r="N18" s="68"/>
      <c r="O18" s="1"/>
      <c r="P18" s="619" t="s">
        <v>7</v>
      </c>
      <c r="Q18" s="619"/>
      <c r="R18" s="619"/>
      <c r="S18" s="619"/>
      <c r="T18" s="619"/>
      <c r="U18" s="1"/>
    </row>
  </sheetData>
  <sheetProtection/>
  <mergeCells count="4">
    <mergeCell ref="A1:U1"/>
    <mergeCell ref="A2:U2"/>
    <mergeCell ref="A16:B16"/>
    <mergeCell ref="P18:T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Y23"/>
  <sheetViews>
    <sheetView zoomScale="90" zoomScaleNormal="90" zoomScalePageLayoutView="0" workbookViewId="0" topLeftCell="A1">
      <selection activeCell="V10" sqref="V10"/>
    </sheetView>
  </sheetViews>
  <sheetFormatPr defaultColWidth="9.00390625" defaultRowHeight="12.75"/>
  <cols>
    <col min="1" max="1" width="3.25390625" style="0" customWidth="1"/>
    <col min="2" max="2" width="33.125" style="0" customWidth="1"/>
    <col min="3" max="3" width="8.125" style="0" customWidth="1"/>
    <col min="4" max="4" width="5.875" style="0" customWidth="1"/>
    <col min="5" max="5" width="6.625" style="0" customWidth="1"/>
    <col min="6" max="6" width="6.125" style="0" customWidth="1"/>
    <col min="7" max="8" width="7.125" style="0" customWidth="1"/>
    <col min="9" max="9" width="6.75390625" style="0" customWidth="1"/>
    <col min="10" max="10" width="7.00390625" style="87" customWidth="1"/>
    <col min="11" max="11" width="9.75390625" style="87" customWidth="1"/>
    <col min="12" max="12" width="7.00390625" style="87" customWidth="1"/>
    <col min="13" max="13" width="7.00390625" style="0" customWidth="1"/>
    <col min="14" max="14" width="6.00390625" style="0" customWidth="1"/>
    <col min="15" max="18" width="4.625" style="0" customWidth="1"/>
    <col min="24" max="24" width="16.25390625" style="0" customWidth="1"/>
  </cols>
  <sheetData>
    <row r="1" spans="1:18" ht="27.75" customHeight="1">
      <c r="A1" s="618" t="s">
        <v>239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</row>
    <row r="2" spans="1:25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W2" s="4"/>
      <c r="Y2" s="4"/>
    </row>
    <row r="3" spans="1:25" ht="51" customHeight="1" thickBot="1">
      <c r="A3" s="649" t="s">
        <v>0</v>
      </c>
      <c r="B3" s="651" t="s">
        <v>1</v>
      </c>
      <c r="C3" s="653" t="s">
        <v>127</v>
      </c>
      <c r="D3" s="654"/>
      <c r="E3" s="654"/>
      <c r="F3" s="655"/>
      <c r="G3" s="656" t="s">
        <v>128</v>
      </c>
      <c r="H3" s="657"/>
      <c r="I3" s="657"/>
      <c r="J3" s="657"/>
      <c r="K3" s="657"/>
      <c r="L3" s="657"/>
      <c r="M3" s="658" t="s">
        <v>28</v>
      </c>
      <c r="N3" s="660" t="s">
        <v>10</v>
      </c>
      <c r="O3" s="661" t="s">
        <v>4</v>
      </c>
      <c r="P3" s="661" t="s">
        <v>3</v>
      </c>
      <c r="Q3" s="661" t="s">
        <v>2</v>
      </c>
      <c r="R3" s="661" t="s">
        <v>34</v>
      </c>
      <c r="W3" s="4"/>
      <c r="Y3" s="4"/>
    </row>
    <row r="4" spans="1:24" ht="138.75" customHeight="1" thickBot="1">
      <c r="A4" s="650"/>
      <c r="B4" s="652"/>
      <c r="C4" s="529" t="s">
        <v>162</v>
      </c>
      <c r="D4" s="122" t="s">
        <v>13</v>
      </c>
      <c r="E4" s="526" t="s">
        <v>238</v>
      </c>
      <c r="F4" s="527" t="s">
        <v>189</v>
      </c>
      <c r="G4" s="524" t="s">
        <v>188</v>
      </c>
      <c r="H4" s="528" t="s">
        <v>235</v>
      </c>
      <c r="I4" s="338" t="s">
        <v>245</v>
      </c>
      <c r="J4" s="525" t="s">
        <v>236</v>
      </c>
      <c r="K4" s="524" t="s">
        <v>237</v>
      </c>
      <c r="L4" s="338" t="s">
        <v>246</v>
      </c>
      <c r="M4" s="659"/>
      <c r="N4" s="660"/>
      <c r="O4" s="661"/>
      <c r="P4" s="661"/>
      <c r="Q4" s="661"/>
      <c r="R4" s="661"/>
      <c r="X4" s="1"/>
    </row>
    <row r="5" spans="1:25" ht="16.5" customHeight="1" thickBot="1">
      <c r="A5" s="14">
        <v>1</v>
      </c>
      <c r="B5" s="157" t="s">
        <v>35</v>
      </c>
      <c r="C5" s="252"/>
      <c r="D5" s="107"/>
      <c r="E5" s="216"/>
      <c r="F5" s="16"/>
      <c r="G5" s="390"/>
      <c r="H5" s="34"/>
      <c r="I5" s="34"/>
      <c r="J5" s="34"/>
      <c r="K5" s="401"/>
      <c r="L5" s="34"/>
      <c r="M5" s="530">
        <f>(G6+H6+K6+L6)/6</f>
        <v>0</v>
      </c>
      <c r="N5" s="189"/>
      <c r="O5" s="10"/>
      <c r="P5" s="17"/>
      <c r="Q5" s="10"/>
      <c r="R5" s="41"/>
      <c r="X5" s="65"/>
      <c r="Y5" s="1"/>
    </row>
    <row r="6" spans="1:25" ht="16.5" customHeight="1" thickBot="1">
      <c r="A6" s="14">
        <v>2</v>
      </c>
      <c r="B6" s="158" t="s">
        <v>36</v>
      </c>
      <c r="C6" s="257"/>
      <c r="D6" s="13"/>
      <c r="E6" s="76"/>
      <c r="F6" s="16"/>
      <c r="G6" s="289"/>
      <c r="H6" s="13"/>
      <c r="I6" s="13"/>
      <c r="J6" s="13"/>
      <c r="K6" s="39"/>
      <c r="L6" s="13"/>
      <c r="M6" s="530">
        <f aca="true" t="shared" si="0" ref="M6:M15">(G7+H7+K7+L7)/6</f>
        <v>0</v>
      </c>
      <c r="N6" s="189"/>
      <c r="O6" s="10"/>
      <c r="P6" s="17"/>
      <c r="Q6" s="10"/>
      <c r="R6" s="41"/>
      <c r="X6" s="66"/>
      <c r="Y6" s="1"/>
    </row>
    <row r="7" spans="1:25" ht="16.5" customHeight="1" thickBot="1">
      <c r="A7" s="14">
        <v>3</v>
      </c>
      <c r="B7" s="157" t="s">
        <v>37</v>
      </c>
      <c r="C7" s="257"/>
      <c r="D7" s="13"/>
      <c r="E7" s="76"/>
      <c r="F7" s="16"/>
      <c r="G7" s="289"/>
      <c r="H7" s="13"/>
      <c r="I7" s="13"/>
      <c r="J7" s="13"/>
      <c r="K7" s="39"/>
      <c r="L7" s="13"/>
      <c r="M7" s="530">
        <f t="shared" si="0"/>
        <v>0</v>
      </c>
      <c r="N7" s="189"/>
      <c r="O7" s="10"/>
      <c r="P7" s="17"/>
      <c r="Q7" s="10"/>
      <c r="R7" s="41"/>
      <c r="X7" s="67"/>
      <c r="Y7" s="1"/>
    </row>
    <row r="8" spans="1:25" ht="16.5" customHeight="1" thickBot="1">
      <c r="A8" s="14">
        <v>4</v>
      </c>
      <c r="B8" s="157" t="s">
        <v>38</v>
      </c>
      <c r="C8" s="257"/>
      <c r="D8" s="13"/>
      <c r="E8" s="76"/>
      <c r="F8" s="16"/>
      <c r="G8" s="289"/>
      <c r="H8" s="13"/>
      <c r="I8" s="13"/>
      <c r="J8" s="13"/>
      <c r="K8" s="39"/>
      <c r="L8" s="13"/>
      <c r="M8" s="530">
        <f t="shared" si="0"/>
        <v>0</v>
      </c>
      <c r="N8" s="189"/>
      <c r="O8" s="10"/>
      <c r="P8" s="17"/>
      <c r="Q8" s="10"/>
      <c r="R8" s="41"/>
      <c r="X8" s="68"/>
      <c r="Y8" s="1"/>
    </row>
    <row r="9" spans="1:25" ht="16.5" customHeight="1" thickBot="1">
      <c r="A9" s="14">
        <v>5</v>
      </c>
      <c r="B9" s="157" t="s">
        <v>39</v>
      </c>
      <c r="C9" s="257"/>
      <c r="D9" s="13"/>
      <c r="E9" s="76"/>
      <c r="F9" s="16"/>
      <c r="G9" s="289"/>
      <c r="H9" s="13"/>
      <c r="I9" s="13"/>
      <c r="J9" s="13"/>
      <c r="K9" s="39"/>
      <c r="L9" s="13"/>
      <c r="M9" s="530">
        <f t="shared" si="0"/>
        <v>0</v>
      </c>
      <c r="N9" s="189"/>
      <c r="O9" s="10"/>
      <c r="P9" s="17"/>
      <c r="Q9" s="10"/>
      <c r="R9" s="41"/>
      <c r="X9" s="66"/>
      <c r="Y9" s="1"/>
    </row>
    <row r="10" spans="1:25" ht="16.5" customHeight="1" thickBot="1">
      <c r="A10" s="14">
        <v>6</v>
      </c>
      <c r="B10" s="157" t="s">
        <v>40</v>
      </c>
      <c r="C10" s="257"/>
      <c r="D10" s="13"/>
      <c r="E10" s="76"/>
      <c r="F10" s="16"/>
      <c r="G10" s="289"/>
      <c r="H10" s="13"/>
      <c r="I10" s="13"/>
      <c r="J10" s="13"/>
      <c r="K10" s="39"/>
      <c r="L10" s="13"/>
      <c r="M10" s="530">
        <f t="shared" si="0"/>
        <v>0</v>
      </c>
      <c r="N10" s="189"/>
      <c r="O10" s="10"/>
      <c r="P10" s="10"/>
      <c r="R10" s="41"/>
      <c r="X10" s="69"/>
      <c r="Y10" s="1"/>
    </row>
    <row r="11" spans="1:25" ht="16.5" customHeight="1" thickBot="1">
      <c r="A11" s="14">
        <v>7</v>
      </c>
      <c r="B11" s="157" t="s">
        <v>41</v>
      </c>
      <c r="C11" s="257"/>
      <c r="D11" s="13"/>
      <c r="E11" s="76"/>
      <c r="F11" s="16"/>
      <c r="G11" s="289"/>
      <c r="H11" s="13"/>
      <c r="I11" s="13"/>
      <c r="J11" s="13"/>
      <c r="K11" s="39"/>
      <c r="L11" s="13"/>
      <c r="M11" s="530">
        <f t="shared" si="0"/>
        <v>0</v>
      </c>
      <c r="N11" s="189"/>
      <c r="O11" s="10"/>
      <c r="P11" s="17"/>
      <c r="Q11" s="10"/>
      <c r="R11" s="41"/>
      <c r="X11" s="68"/>
      <c r="Y11" s="1"/>
    </row>
    <row r="12" spans="1:25" ht="16.5" customHeight="1" thickBot="1">
      <c r="A12" s="14">
        <v>8</v>
      </c>
      <c r="B12" s="157" t="s">
        <v>42</v>
      </c>
      <c r="C12" s="257"/>
      <c r="D12" s="77"/>
      <c r="E12" s="408"/>
      <c r="F12" s="16"/>
      <c r="G12" s="289"/>
      <c r="H12" s="13"/>
      <c r="I12" s="13"/>
      <c r="J12" s="13"/>
      <c r="K12" s="39"/>
      <c r="L12" s="13"/>
      <c r="M12" s="530">
        <f t="shared" si="0"/>
        <v>0</v>
      </c>
      <c r="N12" s="189"/>
      <c r="O12" s="70"/>
      <c r="P12" s="10"/>
      <c r="Q12" s="17"/>
      <c r="R12" s="41"/>
      <c r="X12" s="66"/>
      <c r="Y12" s="1"/>
    </row>
    <row r="13" spans="1:25" ht="16.5" customHeight="1" thickBot="1">
      <c r="A13" s="14">
        <v>9</v>
      </c>
      <c r="B13" s="157" t="s">
        <v>57</v>
      </c>
      <c r="C13" s="257"/>
      <c r="D13" s="13"/>
      <c r="E13" s="76"/>
      <c r="F13" s="16"/>
      <c r="G13" s="289"/>
      <c r="H13" s="13"/>
      <c r="I13" s="13"/>
      <c r="J13" s="13"/>
      <c r="K13" s="39"/>
      <c r="L13" s="13"/>
      <c r="M13" s="530">
        <f t="shared" si="0"/>
        <v>0</v>
      </c>
      <c r="N13" s="189"/>
      <c r="O13" s="10"/>
      <c r="P13" s="17"/>
      <c r="Q13" s="10"/>
      <c r="R13" s="41"/>
      <c r="X13" s="67"/>
      <c r="Y13" s="1"/>
    </row>
    <row r="14" spans="1:25" ht="16.5" customHeight="1" thickBot="1">
      <c r="A14" s="14">
        <v>10</v>
      </c>
      <c r="B14" s="158" t="s">
        <v>58</v>
      </c>
      <c r="C14" s="257"/>
      <c r="D14" s="13"/>
      <c r="E14" s="76"/>
      <c r="F14" s="16"/>
      <c r="G14" s="289"/>
      <c r="H14" s="13"/>
      <c r="I14" s="13"/>
      <c r="J14" s="13"/>
      <c r="K14" s="39"/>
      <c r="L14" s="13"/>
      <c r="M14" s="530">
        <f t="shared" si="0"/>
        <v>0</v>
      </c>
      <c r="N14" s="189"/>
      <c r="O14" s="230"/>
      <c r="P14" s="196"/>
      <c r="Q14" s="231"/>
      <c r="R14" s="232"/>
      <c r="X14" s="67"/>
      <c r="Y14" s="1"/>
    </row>
    <row r="15" spans="1:25" ht="16.5" customHeight="1" thickBot="1">
      <c r="A15" s="14">
        <v>11</v>
      </c>
      <c r="B15" s="159" t="s">
        <v>59</v>
      </c>
      <c r="C15" s="392"/>
      <c r="D15" s="201"/>
      <c r="E15" s="294"/>
      <c r="F15" s="212"/>
      <c r="G15" s="416"/>
      <c r="H15" s="201"/>
      <c r="I15" s="201"/>
      <c r="J15" s="201"/>
      <c r="K15" s="436"/>
      <c r="L15" s="201"/>
      <c r="M15" s="530">
        <f t="shared" si="0"/>
        <v>0</v>
      </c>
      <c r="N15" s="189"/>
      <c r="O15" s="10"/>
      <c r="P15" s="17"/>
      <c r="Q15" s="10"/>
      <c r="R15" s="41"/>
      <c r="X15" s="67"/>
      <c r="Y15" s="1"/>
    </row>
    <row r="16" spans="1:25" ht="16.5" customHeight="1" thickBot="1">
      <c r="A16" s="62"/>
      <c r="B16" s="63" t="s">
        <v>8</v>
      </c>
      <c r="C16" s="24"/>
      <c r="D16" s="20"/>
      <c r="E16" s="20"/>
      <c r="F16" s="211"/>
      <c r="G16" s="417"/>
      <c r="H16" s="222"/>
      <c r="I16" s="222"/>
      <c r="J16" s="406"/>
      <c r="K16" s="407"/>
      <c r="L16" s="406"/>
      <c r="M16" s="222"/>
      <c r="N16" s="22"/>
      <c r="O16" s="64">
        <f>SUM(O5:O15)</f>
        <v>0</v>
      </c>
      <c r="P16" s="6">
        <f>SUM(P5:P15)</f>
        <v>0</v>
      </c>
      <c r="Q16" s="6">
        <f>SUM(Q5:Q15)</f>
        <v>0</v>
      </c>
      <c r="R16" s="6">
        <f>SUM(R5:R15)</f>
        <v>0</v>
      </c>
      <c r="X16" s="67"/>
      <c r="Y16" s="1"/>
    </row>
    <row r="17" spans="1:18" ht="12.75">
      <c r="A17" s="620"/>
      <c r="B17" s="620"/>
      <c r="C17" s="620"/>
      <c r="D17" s="620"/>
      <c r="E17" s="620"/>
      <c r="F17" s="620"/>
      <c r="G17" s="620"/>
      <c r="H17" s="105"/>
      <c r="I17" s="1"/>
      <c r="J17" s="68"/>
      <c r="K17" s="68"/>
      <c r="L17" s="68"/>
      <c r="M17" s="220"/>
      <c r="N17" s="7"/>
      <c r="O17" s="1"/>
      <c r="P17" s="1"/>
      <c r="Q17" s="1"/>
      <c r="R17" s="5"/>
    </row>
    <row r="18" spans="1:19" ht="12.75">
      <c r="A18" s="1"/>
      <c r="B18" s="278" t="s">
        <v>240</v>
      </c>
      <c r="C18" s="119" t="s">
        <v>241</v>
      </c>
      <c r="D18" s="119"/>
      <c r="E18" s="119"/>
      <c r="F18" s="119"/>
      <c r="G18" s="119"/>
      <c r="J18" s="120" t="s">
        <v>220</v>
      </c>
      <c r="K18" s="119"/>
      <c r="L18" s="26"/>
      <c r="M18" s="2"/>
      <c r="N18" s="120"/>
      <c r="O18" s="119"/>
      <c r="P18" s="26"/>
      <c r="Q18" s="119"/>
      <c r="R18" s="1"/>
      <c r="S18" s="1"/>
    </row>
    <row r="19" spans="1:19" ht="12.75">
      <c r="A19" s="1"/>
      <c r="B19" s="118" t="s">
        <v>124</v>
      </c>
      <c r="C19" s="2" t="s">
        <v>243</v>
      </c>
      <c r="D19" s="2"/>
      <c r="E19" s="118"/>
      <c r="F19" s="118"/>
      <c r="G19" s="120"/>
      <c r="H19" s="120"/>
      <c r="I19" s="120"/>
      <c r="J19" s="662" t="s">
        <v>244</v>
      </c>
      <c r="K19" s="662"/>
      <c r="L19" s="662"/>
      <c r="M19" s="120"/>
      <c r="N19" s="119"/>
      <c r="O19" s="119"/>
      <c r="P19" s="119"/>
      <c r="Q19" s="119"/>
      <c r="R19" s="1"/>
      <c r="S19" s="1"/>
    </row>
    <row r="20" spans="1:19" ht="12.75">
      <c r="A20" s="1"/>
      <c r="B20" s="369" t="s">
        <v>242</v>
      </c>
      <c r="C20" s="369"/>
      <c r="D20" s="369"/>
      <c r="E20" s="369"/>
      <c r="M20" s="369"/>
      <c r="N20" s="369"/>
      <c r="O20" s="369"/>
      <c r="P20" s="369"/>
      <c r="Q20" s="277"/>
      <c r="R20" s="2"/>
      <c r="S20" s="2"/>
    </row>
    <row r="21" spans="1:19" ht="12.75">
      <c r="A21" s="1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2"/>
      <c r="S21" s="2"/>
    </row>
    <row r="22" spans="2:19" ht="12.75">
      <c r="B22" s="120" t="s">
        <v>191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5"/>
      <c r="O22" s="663"/>
      <c r="P22" s="663"/>
      <c r="R22" s="1"/>
      <c r="S22" s="1"/>
    </row>
    <row r="23" spans="18:19" ht="12.75">
      <c r="R23" s="2"/>
      <c r="S23" s="2"/>
    </row>
  </sheetData>
  <sheetProtection/>
  <mergeCells count="15">
    <mergeCell ref="Q3:Q4"/>
    <mergeCell ref="R3:R4"/>
    <mergeCell ref="A17:G17"/>
    <mergeCell ref="J19:L19"/>
    <mergeCell ref="O22:P22"/>
    <mergeCell ref="A1:R1"/>
    <mergeCell ref="A2:O2"/>
    <mergeCell ref="A3:A4"/>
    <mergeCell ref="B3:B4"/>
    <mergeCell ref="C3:F3"/>
    <mergeCell ref="G3:L3"/>
    <mergeCell ref="M3:M4"/>
    <mergeCell ref="N3:N4"/>
    <mergeCell ref="O3:O4"/>
    <mergeCell ref="P3:P4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Z23"/>
  <sheetViews>
    <sheetView zoomScale="90" zoomScaleNormal="90" zoomScalePageLayoutView="0" workbookViewId="0" topLeftCell="A1">
      <selection activeCell="I6" sqref="I6:L14"/>
    </sheetView>
  </sheetViews>
  <sheetFormatPr defaultColWidth="9.00390625" defaultRowHeight="12.75"/>
  <cols>
    <col min="1" max="1" width="3.25390625" style="0" customWidth="1"/>
    <col min="2" max="2" width="33.125" style="0" customWidth="1"/>
    <col min="3" max="4" width="4.125" style="0" customWidth="1"/>
    <col min="5" max="5" width="6.625" style="0" customWidth="1"/>
    <col min="6" max="8" width="6.125" style="0" customWidth="1"/>
    <col min="9" max="10" width="7.125" style="0" customWidth="1"/>
    <col min="11" max="11" width="9.00390625" style="0" customWidth="1"/>
    <col min="12" max="12" width="11.25390625" style="87" customWidth="1"/>
    <col min="13" max="13" width="10.00390625" style="0" customWidth="1"/>
    <col min="14" max="14" width="5.625" style="0" customWidth="1"/>
    <col min="15" max="15" width="6.00390625" style="0" customWidth="1"/>
    <col min="16" max="19" width="4.625" style="0" customWidth="1"/>
    <col min="25" max="25" width="16.25390625" style="0" customWidth="1"/>
  </cols>
  <sheetData>
    <row r="1" spans="1:19" ht="27.75" customHeight="1">
      <c r="A1" s="618" t="s">
        <v>164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</row>
    <row r="2" spans="1:26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X2" s="4"/>
      <c r="Z2" s="4"/>
    </row>
    <row r="3" spans="1:26" ht="51" customHeight="1" thickBot="1">
      <c r="A3" s="649" t="s">
        <v>0</v>
      </c>
      <c r="B3" s="651" t="s">
        <v>1</v>
      </c>
      <c r="C3" s="653" t="s">
        <v>127</v>
      </c>
      <c r="D3" s="654"/>
      <c r="E3" s="654"/>
      <c r="F3" s="654"/>
      <c r="G3" s="654"/>
      <c r="H3" s="655"/>
      <c r="I3" s="656" t="s">
        <v>128</v>
      </c>
      <c r="J3" s="657"/>
      <c r="K3" s="657"/>
      <c r="L3" s="657"/>
      <c r="M3" s="657"/>
      <c r="N3" s="664" t="s">
        <v>28</v>
      </c>
      <c r="O3" s="660" t="s">
        <v>10</v>
      </c>
      <c r="P3" s="661" t="s">
        <v>4</v>
      </c>
      <c r="Q3" s="661" t="s">
        <v>3</v>
      </c>
      <c r="R3" s="661" t="s">
        <v>2</v>
      </c>
      <c r="S3" s="661" t="s">
        <v>34</v>
      </c>
      <c r="X3" s="4"/>
      <c r="Z3" s="4"/>
    </row>
    <row r="4" spans="1:25" ht="138.75" customHeight="1" thickBot="1">
      <c r="A4" s="650"/>
      <c r="B4" s="652"/>
      <c r="C4" s="124"/>
      <c r="D4" s="122"/>
      <c r="E4" s="122"/>
      <c r="F4" s="145"/>
      <c r="G4" s="122"/>
      <c r="H4" s="268"/>
      <c r="I4" s="270" t="s">
        <v>116</v>
      </c>
      <c r="J4" s="122" t="s">
        <v>117</v>
      </c>
      <c r="K4" s="122" t="s">
        <v>130</v>
      </c>
      <c r="L4" s="122" t="s">
        <v>131</v>
      </c>
      <c r="M4" s="263" t="s">
        <v>144</v>
      </c>
      <c r="N4" s="665"/>
      <c r="O4" s="660"/>
      <c r="P4" s="661"/>
      <c r="Q4" s="661"/>
      <c r="R4" s="661"/>
      <c r="S4" s="661"/>
      <c r="Y4" s="1"/>
    </row>
    <row r="5" spans="1:26" ht="16.5" customHeight="1" thickBot="1">
      <c r="A5" s="14">
        <v>1</v>
      </c>
      <c r="B5" s="61">
        <v>1913021105</v>
      </c>
      <c r="C5" s="76"/>
      <c r="D5" s="13"/>
      <c r="E5" s="38"/>
      <c r="F5" s="13"/>
      <c r="G5" s="13"/>
      <c r="H5" s="16"/>
      <c r="I5" s="266"/>
      <c r="J5" s="13"/>
      <c r="K5" s="248"/>
      <c r="L5" s="248"/>
      <c r="M5" s="142"/>
      <c r="N5" s="223">
        <f aca="true" t="shared" si="0" ref="N5:N15">(I5+J5+M5)/3</f>
        <v>0</v>
      </c>
      <c r="O5" s="189"/>
      <c r="P5" s="10"/>
      <c r="Q5" s="17"/>
      <c r="R5" s="10"/>
      <c r="S5" s="41"/>
      <c r="Y5" s="65"/>
      <c r="Z5" s="1"/>
    </row>
    <row r="6" spans="1:26" ht="16.5" customHeight="1" thickBot="1">
      <c r="A6" s="14">
        <v>2</v>
      </c>
      <c r="B6" s="61">
        <v>1913021103</v>
      </c>
      <c r="C6" s="76"/>
      <c r="D6" s="13"/>
      <c r="E6" s="38"/>
      <c r="F6" s="13"/>
      <c r="G6" s="13"/>
      <c r="H6" s="16"/>
      <c r="I6" s="266"/>
      <c r="J6" s="13"/>
      <c r="K6" s="248"/>
      <c r="L6" s="248"/>
      <c r="M6" s="142"/>
      <c r="N6" s="223">
        <f t="shared" si="0"/>
        <v>0</v>
      </c>
      <c r="O6" s="189"/>
      <c r="P6" s="10"/>
      <c r="Q6" s="17"/>
      <c r="R6" s="10"/>
      <c r="S6" s="41"/>
      <c r="Y6" s="66"/>
      <c r="Z6" s="1"/>
    </row>
    <row r="7" spans="1:26" ht="16.5" customHeight="1" thickBot="1">
      <c r="A7" s="14">
        <v>3</v>
      </c>
      <c r="B7" s="61">
        <v>1913021107</v>
      </c>
      <c r="C7" s="76"/>
      <c r="D7" s="13"/>
      <c r="E7" s="38"/>
      <c r="F7" s="13"/>
      <c r="G7" s="13"/>
      <c r="H7" s="16"/>
      <c r="I7" s="266"/>
      <c r="J7" s="13"/>
      <c r="K7" s="248"/>
      <c r="L7" s="248"/>
      <c r="M7" s="142"/>
      <c r="N7" s="223">
        <f t="shared" si="0"/>
        <v>0</v>
      </c>
      <c r="O7" s="189"/>
      <c r="P7" s="10"/>
      <c r="Q7" s="17"/>
      <c r="R7" s="10"/>
      <c r="S7" s="41"/>
      <c r="Y7" s="67"/>
      <c r="Z7" s="1"/>
    </row>
    <row r="8" spans="1:26" ht="16.5" customHeight="1" thickBot="1">
      <c r="A8" s="14">
        <v>4</v>
      </c>
      <c r="B8" s="61">
        <v>1913021121</v>
      </c>
      <c r="C8" s="76"/>
      <c r="D8" s="13"/>
      <c r="E8" s="38"/>
      <c r="F8" s="13"/>
      <c r="G8" s="13"/>
      <c r="H8" s="16"/>
      <c r="I8" s="266"/>
      <c r="J8" s="13"/>
      <c r="K8" s="248"/>
      <c r="L8" s="248"/>
      <c r="M8" s="142"/>
      <c r="N8" s="223">
        <f t="shared" si="0"/>
        <v>0</v>
      </c>
      <c r="O8" s="189"/>
      <c r="P8" s="10"/>
      <c r="Q8" s="17"/>
      <c r="R8" s="10"/>
      <c r="S8" s="41"/>
      <c r="Y8" s="68"/>
      <c r="Z8" s="1"/>
    </row>
    <row r="9" spans="1:26" ht="16.5" customHeight="1" thickBot="1">
      <c r="A9" s="14">
        <v>5</v>
      </c>
      <c r="B9" s="61">
        <v>1913021108</v>
      </c>
      <c r="C9" s="76"/>
      <c r="D9" s="13"/>
      <c r="E9" s="38"/>
      <c r="F9" s="13"/>
      <c r="G9" s="13"/>
      <c r="H9" s="16"/>
      <c r="I9" s="266"/>
      <c r="J9" s="13"/>
      <c r="K9" s="248"/>
      <c r="L9" s="248"/>
      <c r="M9" s="142"/>
      <c r="N9" s="223">
        <f t="shared" si="0"/>
        <v>0</v>
      </c>
      <c r="O9" s="189"/>
      <c r="P9" s="10"/>
      <c r="Q9" s="17"/>
      <c r="R9" s="10"/>
      <c r="S9" s="41"/>
      <c r="Y9" s="66"/>
      <c r="Z9" s="1"/>
    </row>
    <row r="10" spans="1:26" ht="16.5" customHeight="1" thickBot="1">
      <c r="A10" s="14">
        <v>6</v>
      </c>
      <c r="B10" s="61">
        <v>1913021117</v>
      </c>
      <c r="C10" s="76"/>
      <c r="D10" s="13"/>
      <c r="E10" s="38"/>
      <c r="F10" s="13"/>
      <c r="G10" s="13"/>
      <c r="H10" s="16"/>
      <c r="I10" s="266"/>
      <c r="J10" s="13"/>
      <c r="K10" s="248"/>
      <c r="L10" s="248"/>
      <c r="M10" s="142"/>
      <c r="N10" s="223">
        <f t="shared" si="0"/>
        <v>0</v>
      </c>
      <c r="O10" s="189"/>
      <c r="P10" s="10"/>
      <c r="Q10" s="17"/>
      <c r="R10" s="10"/>
      <c r="S10" s="41"/>
      <c r="Y10" s="69"/>
      <c r="Z10" s="1"/>
    </row>
    <row r="11" spans="1:26" ht="16.5" customHeight="1" thickBot="1">
      <c r="A11" s="14">
        <v>8</v>
      </c>
      <c r="B11" s="61">
        <v>1913021119</v>
      </c>
      <c r="C11" s="76"/>
      <c r="D11" s="13"/>
      <c r="E11" s="38"/>
      <c r="F11" s="13"/>
      <c r="G11" s="13"/>
      <c r="H11" s="16"/>
      <c r="I11" s="266"/>
      <c r="J11" s="13"/>
      <c r="K11" s="248"/>
      <c r="L11" s="248"/>
      <c r="M11" s="142"/>
      <c r="N11" s="223">
        <f t="shared" si="0"/>
        <v>0</v>
      </c>
      <c r="O11" s="189"/>
      <c r="P11" s="10"/>
      <c r="Q11" s="17"/>
      <c r="R11" s="10"/>
      <c r="S11" s="41"/>
      <c r="Y11" s="68"/>
      <c r="Z11" s="1"/>
    </row>
    <row r="12" spans="1:26" ht="16.5" customHeight="1" thickBot="1">
      <c r="A12" s="14">
        <v>9</v>
      </c>
      <c r="B12" s="61">
        <v>1913021120</v>
      </c>
      <c r="C12" s="76"/>
      <c r="D12" s="13"/>
      <c r="E12" s="38"/>
      <c r="F12" s="13"/>
      <c r="G12" s="13"/>
      <c r="H12" s="16"/>
      <c r="I12" s="266"/>
      <c r="J12" s="13"/>
      <c r="K12" s="248"/>
      <c r="L12" s="248"/>
      <c r="M12" s="142"/>
      <c r="N12" s="223">
        <f t="shared" si="0"/>
        <v>0</v>
      </c>
      <c r="O12" s="189"/>
      <c r="P12" s="70"/>
      <c r="Q12" s="10"/>
      <c r="R12" s="17"/>
      <c r="S12" s="41"/>
      <c r="Y12" s="66"/>
      <c r="Z12" s="1"/>
    </row>
    <row r="13" spans="1:26" ht="16.5" customHeight="1" thickBot="1">
      <c r="A13" s="14">
        <v>10</v>
      </c>
      <c r="B13" s="61">
        <v>1913021106</v>
      </c>
      <c r="C13" s="76"/>
      <c r="D13" s="13"/>
      <c r="E13" s="38"/>
      <c r="F13" s="13"/>
      <c r="G13" s="13"/>
      <c r="H13" s="16"/>
      <c r="I13" s="266"/>
      <c r="J13" s="13"/>
      <c r="K13" s="248"/>
      <c r="L13" s="248"/>
      <c r="M13" s="142"/>
      <c r="N13" s="223">
        <f t="shared" si="0"/>
        <v>0</v>
      </c>
      <c r="O13" s="189"/>
      <c r="P13" s="10"/>
      <c r="Q13" s="17"/>
      <c r="R13" s="10"/>
      <c r="S13" s="41"/>
      <c r="Y13" s="67"/>
      <c r="Z13" s="1"/>
    </row>
    <row r="14" spans="1:26" ht="16.5" customHeight="1" thickBot="1">
      <c r="A14" s="14">
        <v>11</v>
      </c>
      <c r="B14" s="73" t="s">
        <v>119</v>
      </c>
      <c r="C14" s="76"/>
      <c r="D14" s="13"/>
      <c r="E14" s="38"/>
      <c r="F14" s="13"/>
      <c r="G14" s="13"/>
      <c r="H14" s="16"/>
      <c r="I14" s="266"/>
      <c r="J14" s="13"/>
      <c r="K14" s="248"/>
      <c r="L14" s="248"/>
      <c r="M14" s="142"/>
      <c r="N14" s="223">
        <f t="shared" si="0"/>
        <v>0</v>
      </c>
      <c r="O14" s="189"/>
      <c r="P14" s="230"/>
      <c r="Q14" s="196"/>
      <c r="R14" s="231"/>
      <c r="S14" s="232"/>
      <c r="Y14" s="67"/>
      <c r="Z14" s="1"/>
    </row>
    <row r="15" spans="1:26" ht="16.5" customHeight="1" thickBot="1">
      <c r="A15" s="14">
        <v>12</v>
      </c>
      <c r="B15" s="117" t="s">
        <v>120</v>
      </c>
      <c r="C15" s="76"/>
      <c r="D15" s="201"/>
      <c r="E15" s="200"/>
      <c r="F15" s="13"/>
      <c r="G15" s="201"/>
      <c r="H15" s="212"/>
      <c r="I15" s="271"/>
      <c r="J15" s="201"/>
      <c r="K15" s="249"/>
      <c r="L15" s="249"/>
      <c r="M15" s="272"/>
      <c r="N15" s="223">
        <f t="shared" si="0"/>
        <v>0</v>
      </c>
      <c r="O15" s="189"/>
      <c r="P15" s="10"/>
      <c r="Q15" s="17"/>
      <c r="R15" s="10"/>
      <c r="S15" s="41"/>
      <c r="Y15" s="67"/>
      <c r="Z15" s="1"/>
    </row>
    <row r="16" spans="1:26" ht="16.5" customHeight="1" thickBot="1">
      <c r="A16" s="62"/>
      <c r="B16" s="63" t="s">
        <v>8</v>
      </c>
      <c r="C16" s="24"/>
      <c r="D16" s="20"/>
      <c r="E16" s="20"/>
      <c r="F16" s="47"/>
      <c r="G16" s="262"/>
      <c r="H16" s="211"/>
      <c r="I16" s="126"/>
      <c r="J16" s="20"/>
      <c r="K16" s="20"/>
      <c r="L16" s="86"/>
      <c r="M16" s="20"/>
      <c r="N16" s="222"/>
      <c r="O16" s="22"/>
      <c r="P16" s="64">
        <f>SUM(P5:P15)</f>
        <v>0</v>
      </c>
      <c r="Q16" s="6">
        <f>SUM(Q5:Q15)</f>
        <v>0</v>
      </c>
      <c r="R16" s="6">
        <f>SUM(R5:R15)</f>
        <v>0</v>
      </c>
      <c r="S16" s="6">
        <f>SUM(S5:S15)</f>
        <v>0</v>
      </c>
      <c r="Y16" s="67"/>
      <c r="Z16" s="1"/>
    </row>
    <row r="17" spans="1:19" ht="12.75">
      <c r="A17" s="620"/>
      <c r="B17" s="620"/>
      <c r="C17" s="620"/>
      <c r="D17" s="620"/>
      <c r="E17" s="620"/>
      <c r="F17" s="620"/>
      <c r="G17" s="620"/>
      <c r="H17" s="620"/>
      <c r="I17" s="620"/>
      <c r="J17" s="105"/>
      <c r="K17" s="1"/>
      <c r="L17" s="68"/>
      <c r="M17" s="1"/>
      <c r="N17" s="220"/>
      <c r="O17" s="7"/>
      <c r="P17" s="1"/>
      <c r="Q17" s="1"/>
      <c r="R17" s="1"/>
      <c r="S17" s="5"/>
    </row>
    <row r="18" spans="1:20" ht="12.75">
      <c r="A18" s="1"/>
      <c r="B18" s="278" t="s">
        <v>177</v>
      </c>
      <c r="C18" s="119" t="s">
        <v>178</v>
      </c>
      <c r="D18" s="119"/>
      <c r="E18" s="119"/>
      <c r="F18" s="119"/>
      <c r="G18" s="119"/>
      <c r="H18" s="119"/>
      <c r="I18" s="119"/>
      <c r="J18" s="119"/>
      <c r="K18" s="119"/>
      <c r="L18" s="119"/>
      <c r="M18" s="2" t="s">
        <v>179</v>
      </c>
      <c r="N18" s="2"/>
      <c r="O18" s="120" t="s">
        <v>180</v>
      </c>
      <c r="P18" s="119"/>
      <c r="Q18" s="26"/>
      <c r="R18" s="119"/>
      <c r="S18" s="1"/>
      <c r="T18" s="1"/>
    </row>
    <row r="19" spans="1:20" ht="12.75">
      <c r="A19" s="1"/>
      <c r="B19" s="118" t="s">
        <v>124</v>
      </c>
      <c r="C19" s="118"/>
      <c r="D19" s="118"/>
      <c r="E19" s="118"/>
      <c r="F19" s="118"/>
      <c r="G19" s="118"/>
      <c r="H19" s="118"/>
      <c r="I19" s="120"/>
      <c r="J19" s="120"/>
      <c r="K19" s="120"/>
      <c r="L19" s="120"/>
      <c r="M19" s="120"/>
      <c r="N19" s="120"/>
      <c r="O19" s="119"/>
      <c r="P19" s="119"/>
      <c r="Q19" s="119"/>
      <c r="R19" s="119"/>
      <c r="S19" s="1"/>
      <c r="T19" s="1"/>
    </row>
    <row r="20" spans="1:20" ht="12.75">
      <c r="A20" s="1"/>
      <c r="B20" s="662" t="s">
        <v>181</v>
      </c>
      <c r="C20" s="662"/>
      <c r="D20" s="662"/>
      <c r="E20" s="662"/>
      <c r="F20" s="662"/>
      <c r="G20" s="662"/>
      <c r="H20" s="662"/>
      <c r="I20" s="662"/>
      <c r="J20" s="118"/>
      <c r="K20" s="118"/>
      <c r="L20" s="118"/>
      <c r="M20" s="118"/>
      <c r="N20" s="118"/>
      <c r="O20" s="119"/>
      <c r="P20" s="119"/>
      <c r="Q20" s="120"/>
      <c r="R20" s="120"/>
      <c r="S20" s="2"/>
      <c r="T20" s="2"/>
    </row>
    <row r="21" spans="1:20" ht="12.75">
      <c r="A21" s="1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19"/>
      <c r="S21" s="2"/>
      <c r="T21" s="2"/>
    </row>
    <row r="22" spans="2:20" ht="12.75">
      <c r="B22" s="120" t="s">
        <v>126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05"/>
      <c r="P22" s="663"/>
      <c r="Q22" s="663"/>
      <c r="S22" s="1"/>
      <c r="T22" s="1"/>
    </row>
    <row r="23" spans="19:20" ht="12.75">
      <c r="S23" s="2"/>
      <c r="T23" s="2"/>
    </row>
  </sheetData>
  <sheetProtection/>
  <mergeCells count="15">
    <mergeCell ref="P3:P4"/>
    <mergeCell ref="Q3:Q4"/>
    <mergeCell ref="R3:R4"/>
    <mergeCell ref="S3:S4"/>
    <mergeCell ref="A17:I17"/>
    <mergeCell ref="B20:I20"/>
    <mergeCell ref="P22:Q22"/>
    <mergeCell ref="A1:S1"/>
    <mergeCell ref="A2:P2"/>
    <mergeCell ref="A3:A4"/>
    <mergeCell ref="B3:B4"/>
    <mergeCell ref="C3:H3"/>
    <mergeCell ref="I3:M3"/>
    <mergeCell ref="N3:N4"/>
    <mergeCell ref="O3:O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X24"/>
  <sheetViews>
    <sheetView zoomScale="90" zoomScaleNormal="90" zoomScalePageLayoutView="0" workbookViewId="0" topLeftCell="A4">
      <selection activeCell="I36" sqref="I36:J36"/>
    </sheetView>
  </sheetViews>
  <sheetFormatPr defaultColWidth="9.00390625" defaultRowHeight="12.75"/>
  <cols>
    <col min="1" max="1" width="3.25390625" style="0" customWidth="1"/>
    <col min="2" max="2" width="36.625" style="0" customWidth="1"/>
    <col min="3" max="5" width="4.125" style="0" customWidth="1"/>
    <col min="6" max="6" width="5.375" style="87" customWidth="1"/>
    <col min="7" max="8" width="7.125" style="87" customWidth="1"/>
    <col min="9" max="9" width="5.25390625" style="0" customWidth="1"/>
    <col min="10" max="10" width="5.125" style="87" customWidth="1"/>
    <col min="11" max="11" width="10.00390625" style="0" customWidth="1"/>
    <col min="12" max="12" width="6.00390625" style="0" customWidth="1"/>
    <col min="13" max="13" width="5.875" style="0" customWidth="1"/>
    <col min="14" max="17" width="4.625" style="0" customWidth="1"/>
    <col min="22" max="22" width="9.375" style="0" customWidth="1"/>
    <col min="23" max="23" width="17.125" style="0" customWidth="1"/>
  </cols>
  <sheetData>
    <row r="1" spans="1:24" ht="27.75" customHeight="1">
      <c r="A1" s="618" t="s">
        <v>165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40"/>
      <c r="Q1" s="40"/>
      <c r="V1" t="s">
        <v>129</v>
      </c>
      <c r="W1" t="s">
        <v>17</v>
      </c>
      <c r="X1" t="s">
        <v>18</v>
      </c>
    </row>
    <row r="2" spans="1:24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V2" s="4">
        <v>1932</v>
      </c>
      <c r="W2" s="343">
        <v>78</v>
      </c>
      <c r="X2" s="4">
        <v>14</v>
      </c>
    </row>
    <row r="3" spans="1:23" ht="167.25" customHeight="1" thickBot="1">
      <c r="A3" s="52" t="s">
        <v>0</v>
      </c>
      <c r="B3" s="3" t="s">
        <v>1</v>
      </c>
      <c r="C3" s="357" t="s">
        <v>11</v>
      </c>
      <c r="D3" s="358" t="s">
        <v>13</v>
      </c>
      <c r="E3" s="358" t="s">
        <v>99</v>
      </c>
      <c r="F3" s="359" t="s">
        <v>100</v>
      </c>
      <c r="G3" s="85" t="s">
        <v>171</v>
      </c>
      <c r="H3" s="85" t="s">
        <v>172</v>
      </c>
      <c r="I3" s="27"/>
      <c r="J3" s="88"/>
      <c r="K3" s="32" t="s">
        <v>33</v>
      </c>
      <c r="L3" s="360" t="s">
        <v>10</v>
      </c>
      <c r="M3" s="361" t="s">
        <v>9</v>
      </c>
      <c r="N3" s="30" t="s">
        <v>4</v>
      </c>
      <c r="O3" s="30" t="s">
        <v>3</v>
      </c>
      <c r="P3" s="30" t="s">
        <v>2</v>
      </c>
      <c r="Q3" s="32" t="s">
        <v>34</v>
      </c>
      <c r="W3" s="1"/>
    </row>
    <row r="4" spans="1:24" ht="16.5" customHeight="1" thickBot="1">
      <c r="A4" s="14">
        <v>1</v>
      </c>
      <c r="B4" s="336">
        <v>1921020508</v>
      </c>
      <c r="C4" s="37">
        <v>3</v>
      </c>
      <c r="D4" s="37">
        <v>5</v>
      </c>
      <c r="E4" s="13">
        <v>4</v>
      </c>
      <c r="F4" s="13">
        <v>4</v>
      </c>
      <c r="G4" s="367">
        <v>5</v>
      </c>
      <c r="H4" s="367">
        <v>5</v>
      </c>
      <c r="I4" s="82"/>
      <c r="J4" s="102"/>
      <c r="K4" s="344">
        <f>(C4+D4+E4+F4+G4+H4)/6</f>
        <v>4.333333333333333</v>
      </c>
      <c r="L4" s="289"/>
      <c r="M4" s="289"/>
      <c r="N4" s="258">
        <v>10</v>
      </c>
      <c r="O4" s="259"/>
      <c r="P4" s="153">
        <v>10</v>
      </c>
      <c r="Q4" s="153"/>
      <c r="R4">
        <f aca="true" t="shared" si="0" ref="R4:R18">COUNTIF(C4:J4,2)</f>
        <v>0</v>
      </c>
      <c r="S4">
        <f aca="true" t="shared" si="1" ref="S4:S18">COUNTIF(C4:J4,"&lt;=3")</f>
        <v>1</v>
      </c>
      <c r="W4" s="67"/>
      <c r="X4" s="1"/>
    </row>
    <row r="5" spans="1:24" ht="16.5" customHeight="1" thickBot="1">
      <c r="A5" s="14">
        <v>2</v>
      </c>
      <c r="B5" s="336">
        <v>1940020110</v>
      </c>
      <c r="C5" s="80">
        <v>4</v>
      </c>
      <c r="D5" s="80">
        <v>5</v>
      </c>
      <c r="E5" s="78">
        <v>5</v>
      </c>
      <c r="F5" s="78">
        <v>4</v>
      </c>
      <c r="G5" s="368">
        <v>5</v>
      </c>
      <c r="H5" s="368">
        <v>5</v>
      </c>
      <c r="I5" s="39"/>
      <c r="J5" s="102"/>
      <c r="K5" s="344">
        <f>(C5+D5+E5+F5+G5+H5)/6</f>
        <v>4.666666666666667</v>
      </c>
      <c r="L5" s="289"/>
      <c r="M5" s="289"/>
      <c r="N5" s="258">
        <v>2</v>
      </c>
      <c r="O5" s="259"/>
      <c r="P5" s="153">
        <v>2</v>
      </c>
      <c r="Q5" s="153"/>
      <c r="R5">
        <f t="shared" si="0"/>
        <v>0</v>
      </c>
      <c r="S5">
        <f t="shared" si="1"/>
        <v>0</v>
      </c>
      <c r="W5" s="68"/>
      <c r="X5" s="1"/>
    </row>
    <row r="6" spans="1:24" ht="16.5" customHeight="1" thickBot="1">
      <c r="A6" s="14">
        <v>3</v>
      </c>
      <c r="B6" s="336">
        <v>1921020514</v>
      </c>
      <c r="C6" s="37">
        <v>4</v>
      </c>
      <c r="D6" s="37">
        <v>5</v>
      </c>
      <c r="E6" s="13">
        <v>5</v>
      </c>
      <c r="F6" s="13">
        <v>4</v>
      </c>
      <c r="G6" s="367">
        <v>3</v>
      </c>
      <c r="H6" s="367">
        <v>5</v>
      </c>
      <c r="I6" s="39"/>
      <c r="J6" s="102"/>
      <c r="K6" s="344">
        <f>(C6+D6+E6+F6+G6+H6)/4</f>
        <v>6.5</v>
      </c>
      <c r="L6" s="289"/>
      <c r="M6" s="289"/>
      <c r="N6" s="258"/>
      <c r="O6" s="259"/>
      <c r="P6" s="153"/>
      <c r="Q6" s="153"/>
      <c r="R6">
        <f t="shared" si="0"/>
        <v>0</v>
      </c>
      <c r="S6">
        <f t="shared" si="1"/>
        <v>1</v>
      </c>
      <c r="W6" s="66"/>
      <c r="X6" s="1"/>
    </row>
    <row r="7" spans="1:24" ht="16.5" customHeight="1" thickBot="1">
      <c r="A7" s="14">
        <v>4</v>
      </c>
      <c r="B7" s="336">
        <v>1938020101</v>
      </c>
      <c r="C7" s="80">
        <v>4</v>
      </c>
      <c r="D7" s="80">
        <v>5</v>
      </c>
      <c r="E7" s="78">
        <v>5</v>
      </c>
      <c r="F7" s="78">
        <v>4</v>
      </c>
      <c r="G7" s="368">
        <v>5</v>
      </c>
      <c r="H7" s="368">
        <v>5</v>
      </c>
      <c r="I7" s="39"/>
      <c r="J7" s="102"/>
      <c r="K7" s="344">
        <f>(C7+D7+E7+F7+G7+H7)/6</f>
        <v>4.666666666666667</v>
      </c>
      <c r="L7" s="289">
        <v>5</v>
      </c>
      <c r="M7" s="289"/>
      <c r="N7" s="258"/>
      <c r="O7" s="259"/>
      <c r="P7" s="153"/>
      <c r="Q7" s="153"/>
      <c r="R7">
        <f t="shared" si="0"/>
        <v>0</v>
      </c>
      <c r="S7">
        <f t="shared" si="1"/>
        <v>0</v>
      </c>
      <c r="W7" s="69"/>
      <c r="X7" s="1"/>
    </row>
    <row r="8" spans="1:24" ht="16.5" customHeight="1" thickBot="1">
      <c r="A8" s="14">
        <v>5</v>
      </c>
      <c r="B8" s="336">
        <v>1921020513</v>
      </c>
      <c r="C8" s="37">
        <v>5</v>
      </c>
      <c r="D8" s="37">
        <v>5</v>
      </c>
      <c r="E8" s="13">
        <v>4</v>
      </c>
      <c r="F8" s="13">
        <v>3</v>
      </c>
      <c r="G8" s="72">
        <v>2</v>
      </c>
      <c r="H8" s="72">
        <v>2</v>
      </c>
      <c r="I8" s="39"/>
      <c r="J8" s="102"/>
      <c r="K8" s="344">
        <f>(C8+D8+E8+F8+G8+H8)/6</f>
        <v>3.5</v>
      </c>
      <c r="L8" s="289">
        <v>7</v>
      </c>
      <c r="M8" s="289"/>
      <c r="N8" s="258"/>
      <c r="O8" s="259"/>
      <c r="P8" s="153"/>
      <c r="Q8" s="153"/>
      <c r="R8">
        <f t="shared" si="0"/>
        <v>2</v>
      </c>
      <c r="S8">
        <f t="shared" si="1"/>
        <v>3</v>
      </c>
      <c r="W8" s="66"/>
      <c r="X8" s="1"/>
    </row>
    <row r="9" spans="1:24" ht="16.5" customHeight="1" thickBot="1">
      <c r="A9" s="14">
        <v>6</v>
      </c>
      <c r="B9" s="336">
        <v>1940020109</v>
      </c>
      <c r="C9" s="239">
        <v>2</v>
      </c>
      <c r="D9" s="37">
        <v>5</v>
      </c>
      <c r="E9" s="13">
        <v>4</v>
      </c>
      <c r="F9" s="13">
        <v>4</v>
      </c>
      <c r="G9" s="72">
        <v>2</v>
      </c>
      <c r="H9" s="367">
        <v>3</v>
      </c>
      <c r="I9" s="39"/>
      <c r="J9" s="102"/>
      <c r="K9" s="344">
        <f>(C9+D9+E8+F8+G8+H8)/6</f>
        <v>3</v>
      </c>
      <c r="L9" s="289">
        <v>5</v>
      </c>
      <c r="M9" s="289">
        <v>1</v>
      </c>
      <c r="N9" s="289">
        <v>8</v>
      </c>
      <c r="O9" s="258"/>
      <c r="P9" s="154">
        <v>8</v>
      </c>
      <c r="Q9" s="153"/>
      <c r="R9">
        <f t="shared" si="0"/>
        <v>2</v>
      </c>
      <c r="S9">
        <f t="shared" si="1"/>
        <v>3</v>
      </c>
      <c r="W9" s="68"/>
      <c r="X9" s="1"/>
    </row>
    <row r="10" spans="1:24" ht="16.5" customHeight="1" thickBot="1">
      <c r="A10" s="14">
        <v>7</v>
      </c>
      <c r="B10" s="336">
        <v>1921020518</v>
      </c>
      <c r="C10" s="80">
        <v>4</v>
      </c>
      <c r="D10" s="80">
        <v>5</v>
      </c>
      <c r="E10" s="78">
        <v>4</v>
      </c>
      <c r="F10" s="78">
        <v>4</v>
      </c>
      <c r="G10" s="72">
        <v>2</v>
      </c>
      <c r="H10" s="367">
        <v>3</v>
      </c>
      <c r="I10" s="39"/>
      <c r="J10" s="102"/>
      <c r="K10" s="344">
        <f aca="true" t="shared" si="2" ref="K10:K17">(C10+D10+E10+F10+G10+H10)/6</f>
        <v>3.6666666666666665</v>
      </c>
      <c r="L10" s="289">
        <v>6</v>
      </c>
      <c r="M10" s="289"/>
      <c r="N10" s="258">
        <v>4</v>
      </c>
      <c r="O10" s="259"/>
      <c r="P10" s="153">
        <v>4</v>
      </c>
      <c r="Q10" s="153"/>
      <c r="R10">
        <f t="shared" si="0"/>
        <v>1</v>
      </c>
      <c r="S10">
        <f t="shared" si="1"/>
        <v>2</v>
      </c>
      <c r="W10" s="66"/>
      <c r="X10" s="1"/>
    </row>
    <row r="11" spans="1:24" ht="16.5" customHeight="1" thickBot="1">
      <c r="A11" s="14">
        <v>8</v>
      </c>
      <c r="B11" s="336">
        <v>1940020103</v>
      </c>
      <c r="C11" s="239">
        <v>2</v>
      </c>
      <c r="D11" s="37">
        <v>5</v>
      </c>
      <c r="E11" s="71">
        <v>2</v>
      </c>
      <c r="F11" s="13">
        <v>3</v>
      </c>
      <c r="G11" s="72">
        <v>2</v>
      </c>
      <c r="H11" s="72">
        <v>2</v>
      </c>
      <c r="I11" s="39"/>
      <c r="J11" s="102"/>
      <c r="K11" s="344">
        <f t="shared" si="2"/>
        <v>2.6666666666666665</v>
      </c>
      <c r="L11" s="289">
        <v>7</v>
      </c>
      <c r="M11" s="289">
        <v>2</v>
      </c>
      <c r="N11" s="289">
        <v>16</v>
      </c>
      <c r="O11" s="258"/>
      <c r="P11" s="154">
        <v>16</v>
      </c>
      <c r="Q11" s="153"/>
      <c r="R11">
        <f t="shared" si="0"/>
        <v>4</v>
      </c>
      <c r="S11">
        <f t="shared" si="1"/>
        <v>5</v>
      </c>
      <c r="W11" s="67"/>
      <c r="X11" s="1"/>
    </row>
    <row r="12" spans="1:24" ht="16.5" customHeight="1" thickBot="1">
      <c r="A12" s="14">
        <v>9</v>
      </c>
      <c r="B12" s="336">
        <v>1921020501</v>
      </c>
      <c r="C12" s="80">
        <v>4</v>
      </c>
      <c r="D12" s="80">
        <v>5</v>
      </c>
      <c r="E12" s="78">
        <v>4</v>
      </c>
      <c r="F12" s="78">
        <v>4</v>
      </c>
      <c r="G12" s="72">
        <v>2</v>
      </c>
      <c r="H12" s="367">
        <v>5</v>
      </c>
      <c r="I12" s="39"/>
      <c r="J12" s="102"/>
      <c r="K12" s="344">
        <f t="shared" si="2"/>
        <v>4</v>
      </c>
      <c r="L12" s="289">
        <v>5</v>
      </c>
      <c r="M12" s="289"/>
      <c r="N12" s="258">
        <v>6</v>
      </c>
      <c r="O12" s="259"/>
      <c r="P12" s="153">
        <v>6</v>
      </c>
      <c r="Q12" s="153"/>
      <c r="R12">
        <f t="shared" si="0"/>
        <v>1</v>
      </c>
      <c r="S12">
        <f t="shared" si="1"/>
        <v>1</v>
      </c>
      <c r="W12" s="67"/>
      <c r="X12" s="1"/>
    </row>
    <row r="13" spans="1:24" ht="16.5" customHeight="1" thickBot="1">
      <c r="A13" s="14">
        <v>10</v>
      </c>
      <c r="B13" s="336">
        <v>2021020503</v>
      </c>
      <c r="C13" s="80">
        <v>4</v>
      </c>
      <c r="D13" s="80">
        <v>5</v>
      </c>
      <c r="E13" s="78">
        <v>4</v>
      </c>
      <c r="F13" s="78">
        <v>4</v>
      </c>
      <c r="G13" s="72">
        <v>2</v>
      </c>
      <c r="H13" s="367">
        <v>5</v>
      </c>
      <c r="I13" s="39"/>
      <c r="J13" s="102"/>
      <c r="K13" s="344">
        <f t="shared" si="2"/>
        <v>4</v>
      </c>
      <c r="L13" s="289">
        <v>4</v>
      </c>
      <c r="M13" s="289"/>
      <c r="N13" s="289"/>
      <c r="O13" s="258"/>
      <c r="P13" s="154"/>
      <c r="Q13" s="153"/>
      <c r="R13">
        <f t="shared" si="0"/>
        <v>1</v>
      </c>
      <c r="S13">
        <f t="shared" si="1"/>
        <v>1</v>
      </c>
      <c r="W13" s="67"/>
      <c r="X13" s="1"/>
    </row>
    <row r="14" spans="1:19" ht="16.5" customHeight="1" thickBot="1">
      <c r="A14" s="14">
        <v>11</v>
      </c>
      <c r="B14" s="336">
        <v>1940020106</v>
      </c>
      <c r="C14" s="37">
        <v>4</v>
      </c>
      <c r="D14" s="37">
        <v>5</v>
      </c>
      <c r="E14" s="71">
        <v>2</v>
      </c>
      <c r="F14" s="13">
        <v>4</v>
      </c>
      <c r="G14" s="72">
        <v>2</v>
      </c>
      <c r="H14" s="72">
        <v>2</v>
      </c>
      <c r="I14" s="39"/>
      <c r="J14" s="102"/>
      <c r="K14" s="344">
        <f t="shared" si="2"/>
        <v>3.1666666666666665</v>
      </c>
      <c r="L14" s="289">
        <v>7</v>
      </c>
      <c r="M14" s="289">
        <v>1</v>
      </c>
      <c r="N14" s="258">
        <v>6</v>
      </c>
      <c r="O14" s="259"/>
      <c r="P14" s="153">
        <v>6</v>
      </c>
      <c r="Q14" s="153"/>
      <c r="R14">
        <f t="shared" si="0"/>
        <v>3</v>
      </c>
      <c r="S14">
        <f t="shared" si="1"/>
        <v>3</v>
      </c>
    </row>
    <row r="15" spans="1:19" ht="16.5" customHeight="1" thickBot="1">
      <c r="A15" s="14">
        <v>12</v>
      </c>
      <c r="B15" s="337" t="s">
        <v>121</v>
      </c>
      <c r="C15" s="37">
        <v>4</v>
      </c>
      <c r="D15" s="37">
        <v>5</v>
      </c>
      <c r="E15" s="71">
        <v>2</v>
      </c>
      <c r="F15" s="13">
        <v>4</v>
      </c>
      <c r="G15" s="72">
        <v>2</v>
      </c>
      <c r="H15" s="367">
        <v>3</v>
      </c>
      <c r="I15" s="39"/>
      <c r="J15" s="102"/>
      <c r="K15" s="344">
        <f t="shared" si="2"/>
        <v>3.3333333333333335</v>
      </c>
      <c r="L15" s="289">
        <v>8</v>
      </c>
      <c r="M15" s="289">
        <v>1</v>
      </c>
      <c r="N15" s="258">
        <v>20</v>
      </c>
      <c r="O15" s="259"/>
      <c r="P15" s="153">
        <v>20</v>
      </c>
      <c r="Q15" s="153"/>
      <c r="R15">
        <f t="shared" si="0"/>
        <v>2</v>
      </c>
      <c r="S15">
        <f t="shared" si="1"/>
        <v>3</v>
      </c>
    </row>
    <row r="16" spans="1:19" ht="16.5" customHeight="1" thickBot="1">
      <c r="A16" s="14">
        <v>13</v>
      </c>
      <c r="B16" s="337" t="s">
        <v>122</v>
      </c>
      <c r="C16" s="80">
        <v>5</v>
      </c>
      <c r="D16" s="80">
        <v>5</v>
      </c>
      <c r="E16" s="78">
        <v>5</v>
      </c>
      <c r="F16" s="78">
        <v>5</v>
      </c>
      <c r="G16" s="368">
        <v>5</v>
      </c>
      <c r="H16" s="368">
        <v>5</v>
      </c>
      <c r="I16" s="82"/>
      <c r="J16" s="102"/>
      <c r="K16" s="344">
        <f t="shared" si="2"/>
        <v>5</v>
      </c>
      <c r="L16" s="289"/>
      <c r="M16" s="289"/>
      <c r="N16" s="289"/>
      <c r="O16" s="258"/>
      <c r="P16" s="154"/>
      <c r="Q16" s="153"/>
      <c r="R16">
        <f t="shared" si="0"/>
        <v>0</v>
      </c>
      <c r="S16">
        <f t="shared" si="1"/>
        <v>0</v>
      </c>
    </row>
    <row r="17" spans="1:19" ht="16.5" customHeight="1" thickBot="1">
      <c r="A17" s="98">
        <v>14</v>
      </c>
      <c r="B17" s="337" t="s">
        <v>123</v>
      </c>
      <c r="C17" s="37">
        <v>4</v>
      </c>
      <c r="D17" s="37">
        <v>5</v>
      </c>
      <c r="E17" s="13">
        <v>4</v>
      </c>
      <c r="F17" s="13">
        <v>3</v>
      </c>
      <c r="G17" s="72">
        <v>2</v>
      </c>
      <c r="H17" s="367">
        <v>4</v>
      </c>
      <c r="I17" s="39"/>
      <c r="J17" s="102"/>
      <c r="K17" s="344">
        <f t="shared" si="2"/>
        <v>3.6666666666666665</v>
      </c>
      <c r="L17" s="300"/>
      <c r="M17" s="300"/>
      <c r="N17" s="255">
        <v>6</v>
      </c>
      <c r="O17" s="345"/>
      <c r="P17" s="192">
        <v>6</v>
      </c>
      <c r="Q17" s="192"/>
      <c r="R17">
        <f t="shared" si="0"/>
        <v>1</v>
      </c>
      <c r="S17">
        <f t="shared" si="1"/>
        <v>2</v>
      </c>
    </row>
    <row r="18" spans="1:19" ht="16.5" thickBot="1">
      <c r="A18" s="62"/>
      <c r="B18" s="63" t="s">
        <v>8</v>
      </c>
      <c r="C18" s="173"/>
      <c r="D18" s="209"/>
      <c r="E18" s="174"/>
      <c r="F18" s="174"/>
      <c r="G18" s="174"/>
      <c r="H18" s="174"/>
      <c r="I18" s="174"/>
      <c r="J18" s="174"/>
      <c r="K18" s="177"/>
      <c r="L18" s="176"/>
      <c r="M18" s="179"/>
      <c r="N18" s="346">
        <f>SUM(N4:N17)</f>
        <v>78</v>
      </c>
      <c r="O18" s="178">
        <f>SUM(O4:O17)</f>
        <v>0</v>
      </c>
      <c r="P18" s="178">
        <f>SUM(P4:P17)</f>
        <v>78</v>
      </c>
      <c r="Q18" s="178"/>
      <c r="R18">
        <f t="shared" si="0"/>
        <v>0</v>
      </c>
      <c r="S18">
        <f t="shared" si="1"/>
        <v>0</v>
      </c>
    </row>
    <row r="19" spans="1:18" ht="13.5" thickBot="1">
      <c r="A19" s="621" t="s">
        <v>170</v>
      </c>
      <c r="B19" s="621"/>
      <c r="C19" s="621"/>
      <c r="D19" s="621"/>
      <c r="E19" s="621"/>
      <c r="F19" s="68" t="s">
        <v>21</v>
      </c>
      <c r="G19" s="68"/>
      <c r="H19" s="68"/>
      <c r="I19" s="84">
        <f>100-(W2/V2)*100</f>
        <v>95.96273291925466</v>
      </c>
      <c r="J19" s="68" t="s">
        <v>19</v>
      </c>
      <c r="K19" s="90" t="s">
        <v>25</v>
      </c>
      <c r="L19" s="7">
        <v>9</v>
      </c>
      <c r="M19" s="1" t="s">
        <v>23</v>
      </c>
      <c r="N19" s="1" t="s">
        <v>22</v>
      </c>
      <c r="O19" s="1"/>
      <c r="P19" s="1"/>
      <c r="Q19" s="5">
        <f>(X2-L19)/X2*100</f>
        <v>35.714285714285715</v>
      </c>
      <c r="R19" s="1" t="s">
        <v>19</v>
      </c>
    </row>
    <row r="20" spans="1:18" ht="12.75">
      <c r="A20" s="1" t="s">
        <v>20</v>
      </c>
      <c r="B20" s="1"/>
      <c r="C20" s="1">
        <v>3</v>
      </c>
      <c r="D20" s="1"/>
      <c r="E20" s="1"/>
      <c r="F20" s="68"/>
      <c r="G20" s="68"/>
      <c r="H20" s="68"/>
      <c r="I20" s="5">
        <f>C20/X2*100</f>
        <v>21.428571428571427</v>
      </c>
      <c r="J20" s="68" t="s">
        <v>19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1"/>
      <c r="B21" s="1" t="s">
        <v>5</v>
      </c>
      <c r="C21" s="1"/>
      <c r="D21" s="1"/>
      <c r="E21" s="1"/>
      <c r="F21" s="89" t="s">
        <v>6</v>
      </c>
      <c r="G21" s="89"/>
      <c r="H21" s="89"/>
      <c r="I21" s="2"/>
      <c r="J21" s="89"/>
      <c r="K21" s="1"/>
      <c r="L21" s="1"/>
      <c r="M21" s="619" t="s">
        <v>7</v>
      </c>
      <c r="N21" s="619"/>
      <c r="O21" s="619"/>
      <c r="P21" s="619"/>
      <c r="Q21" s="619"/>
      <c r="R21" s="619"/>
    </row>
    <row r="22" spans="1:18" ht="12.75">
      <c r="A22" s="1"/>
      <c r="B22" s="620"/>
      <c r="C22" s="620"/>
      <c r="D22" s="620"/>
      <c r="E22" s="620"/>
      <c r="F22" s="620"/>
      <c r="G22" s="620"/>
      <c r="H22" s="68"/>
      <c r="I22" s="1"/>
      <c r="J22" s="68"/>
      <c r="K22" s="2"/>
      <c r="L22" s="2"/>
      <c r="M22" s="2"/>
      <c r="N22" s="2"/>
      <c r="O22" s="2"/>
      <c r="P22" s="2"/>
      <c r="Q22" s="2"/>
      <c r="R22" s="2"/>
    </row>
    <row r="23" spans="1:18" ht="12.75">
      <c r="A23" s="1"/>
      <c r="B23" s="1"/>
      <c r="C23" s="1"/>
      <c r="D23" s="1"/>
      <c r="E23" s="1"/>
      <c r="F23" s="68"/>
      <c r="G23" s="68"/>
      <c r="H23" s="68"/>
      <c r="I23" s="1"/>
      <c r="J23" s="68"/>
      <c r="K23" s="1"/>
      <c r="L23" s="1"/>
      <c r="M23" s="1"/>
      <c r="N23" s="1"/>
      <c r="O23" s="1"/>
      <c r="P23" s="1"/>
      <c r="Q23" s="1"/>
      <c r="R23" s="1"/>
    </row>
    <row r="24" spans="2:18" ht="12.75">
      <c r="B24" s="1"/>
      <c r="C24" s="1"/>
      <c r="D24" s="1"/>
      <c r="E24" s="1"/>
      <c r="F24" s="619"/>
      <c r="G24" s="619"/>
      <c r="H24" s="619"/>
      <c r="I24" s="619"/>
      <c r="J24" s="619"/>
      <c r="K24" s="619"/>
      <c r="L24" s="619"/>
      <c r="M24" s="619"/>
      <c r="N24" s="619"/>
      <c r="O24" s="619"/>
      <c r="P24" s="619"/>
      <c r="Q24" s="619"/>
      <c r="R24" s="619"/>
    </row>
  </sheetData>
  <sheetProtection/>
  <mergeCells count="7">
    <mergeCell ref="A1:O1"/>
    <mergeCell ref="A2:N2"/>
    <mergeCell ref="A19:E19"/>
    <mergeCell ref="M21:R21"/>
    <mergeCell ref="B22:G22"/>
    <mergeCell ref="F24:J24"/>
    <mergeCell ref="K24:R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Y23"/>
  <sheetViews>
    <sheetView zoomScale="90" zoomScaleNormal="90" zoomScalePageLayoutView="0" workbookViewId="0" topLeftCell="A1">
      <selection activeCell="V16" sqref="V16"/>
    </sheetView>
  </sheetViews>
  <sheetFormatPr defaultColWidth="9.00390625" defaultRowHeight="12.75"/>
  <cols>
    <col min="1" max="1" width="3.25390625" style="0" customWidth="1"/>
    <col min="2" max="2" width="33.125" style="0" customWidth="1"/>
    <col min="3" max="3" width="8.125" style="0" customWidth="1"/>
    <col min="4" max="4" width="5.875" style="0" customWidth="1"/>
    <col min="5" max="5" width="6.625" style="0" customWidth="1"/>
    <col min="6" max="6" width="6.125" style="0" customWidth="1"/>
    <col min="7" max="8" width="7.125" style="0" customWidth="1"/>
    <col min="9" max="9" width="6.75390625" style="0" customWidth="1"/>
    <col min="10" max="10" width="7.00390625" style="87" customWidth="1"/>
    <col min="11" max="11" width="9.75390625" style="87" customWidth="1"/>
    <col min="12" max="12" width="7.00390625" style="87" customWidth="1"/>
    <col min="13" max="13" width="7.00390625" style="0" customWidth="1"/>
    <col min="14" max="14" width="6.00390625" style="0" customWidth="1"/>
    <col min="15" max="18" width="4.625" style="0" customWidth="1"/>
    <col min="24" max="24" width="16.25390625" style="0" customWidth="1"/>
  </cols>
  <sheetData>
    <row r="1" spans="1:18" ht="27.75" customHeight="1">
      <c r="A1" s="618" t="s">
        <v>239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</row>
    <row r="2" spans="1:25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W2" s="4"/>
      <c r="Y2" s="4"/>
    </row>
    <row r="3" spans="1:25" ht="51" customHeight="1" thickBot="1">
      <c r="A3" s="649" t="s">
        <v>0</v>
      </c>
      <c r="B3" s="651" t="s">
        <v>1</v>
      </c>
      <c r="C3" s="653" t="s">
        <v>127</v>
      </c>
      <c r="D3" s="654"/>
      <c r="E3" s="654"/>
      <c r="F3" s="655"/>
      <c r="G3" s="656" t="s">
        <v>128</v>
      </c>
      <c r="H3" s="657"/>
      <c r="I3" s="657"/>
      <c r="J3" s="657"/>
      <c r="K3" s="657"/>
      <c r="L3" s="657"/>
      <c r="M3" s="658" t="s">
        <v>28</v>
      </c>
      <c r="N3" s="660" t="s">
        <v>10</v>
      </c>
      <c r="O3" s="661" t="s">
        <v>4</v>
      </c>
      <c r="P3" s="661" t="s">
        <v>3</v>
      </c>
      <c r="Q3" s="661" t="s">
        <v>2</v>
      </c>
      <c r="R3" s="661" t="s">
        <v>34</v>
      </c>
      <c r="W3" s="4"/>
      <c r="Y3" s="4"/>
    </row>
    <row r="4" spans="1:24" ht="138.75" customHeight="1" thickBot="1">
      <c r="A4" s="650"/>
      <c r="B4" s="652"/>
      <c r="C4" s="529" t="s">
        <v>162</v>
      </c>
      <c r="D4" s="122" t="s">
        <v>13</v>
      </c>
      <c r="E4" s="526" t="s">
        <v>238</v>
      </c>
      <c r="F4" s="527" t="s">
        <v>189</v>
      </c>
      <c r="G4" s="524" t="s">
        <v>188</v>
      </c>
      <c r="H4" s="528" t="s">
        <v>235</v>
      </c>
      <c r="I4" s="338" t="s">
        <v>245</v>
      </c>
      <c r="J4" s="525" t="s">
        <v>236</v>
      </c>
      <c r="K4" s="524" t="s">
        <v>237</v>
      </c>
      <c r="L4" s="338" t="s">
        <v>246</v>
      </c>
      <c r="M4" s="659"/>
      <c r="N4" s="660"/>
      <c r="O4" s="661"/>
      <c r="P4" s="661"/>
      <c r="Q4" s="661"/>
      <c r="R4" s="661"/>
      <c r="X4" s="1"/>
    </row>
    <row r="5" spans="1:25" ht="16.5" customHeight="1" thickBot="1">
      <c r="A5" s="14">
        <v>1</v>
      </c>
      <c r="B5" s="61">
        <v>1913021105</v>
      </c>
      <c r="C5" s="252"/>
      <c r="D5" s="107"/>
      <c r="E5" s="216"/>
      <c r="F5" s="16"/>
      <c r="G5" s="390"/>
      <c r="H5" s="34"/>
      <c r="I5" s="34"/>
      <c r="J5" s="34"/>
      <c r="K5" s="401"/>
      <c r="L5" s="34"/>
      <c r="M5" s="530">
        <f>(G6+H6+K6+L6)/6</f>
        <v>0</v>
      </c>
      <c r="N5" s="189"/>
      <c r="O5" s="10"/>
      <c r="P5" s="17"/>
      <c r="Q5" s="10"/>
      <c r="R5" s="41"/>
      <c r="X5" s="65"/>
      <c r="Y5" s="1"/>
    </row>
    <row r="6" spans="1:25" ht="16.5" customHeight="1" thickBot="1">
      <c r="A6" s="14">
        <v>2</v>
      </c>
      <c r="B6" s="61">
        <v>1913021103</v>
      </c>
      <c r="C6" s="257"/>
      <c r="D6" s="13"/>
      <c r="E6" s="76"/>
      <c r="F6" s="16"/>
      <c r="G6" s="289"/>
      <c r="H6" s="13"/>
      <c r="I6" s="13"/>
      <c r="J6" s="13"/>
      <c r="K6" s="39"/>
      <c r="L6" s="13"/>
      <c r="M6" s="530">
        <f aca="true" t="shared" si="0" ref="M6:M15">(G7+H7+K7+L7)/6</f>
        <v>0</v>
      </c>
      <c r="N6" s="189"/>
      <c r="O6" s="10"/>
      <c r="P6" s="17"/>
      <c r="Q6" s="10"/>
      <c r="R6" s="41"/>
      <c r="X6" s="66"/>
      <c r="Y6" s="1"/>
    </row>
    <row r="7" spans="1:25" ht="16.5" customHeight="1" thickBot="1">
      <c r="A7" s="14">
        <v>3</v>
      </c>
      <c r="B7" s="61">
        <v>1913021107</v>
      </c>
      <c r="C7" s="257"/>
      <c r="D7" s="13"/>
      <c r="E7" s="76"/>
      <c r="F7" s="16"/>
      <c r="G7" s="289"/>
      <c r="H7" s="13"/>
      <c r="I7" s="13"/>
      <c r="J7" s="13"/>
      <c r="K7" s="39"/>
      <c r="L7" s="13"/>
      <c r="M7" s="530">
        <f t="shared" si="0"/>
        <v>0</v>
      </c>
      <c r="N7" s="189"/>
      <c r="O7" s="10"/>
      <c r="P7" s="17"/>
      <c r="Q7" s="10"/>
      <c r="R7" s="41"/>
      <c r="X7" s="67"/>
      <c r="Y7" s="1"/>
    </row>
    <row r="8" spans="1:25" ht="16.5" customHeight="1" thickBot="1">
      <c r="A8" s="14">
        <v>4</v>
      </c>
      <c r="B8" s="61">
        <v>1913021121</v>
      </c>
      <c r="C8" s="257"/>
      <c r="D8" s="13"/>
      <c r="E8" s="76"/>
      <c r="F8" s="16"/>
      <c r="G8" s="289"/>
      <c r="H8" s="13"/>
      <c r="I8" s="13"/>
      <c r="J8" s="13"/>
      <c r="K8" s="39"/>
      <c r="L8" s="13"/>
      <c r="M8" s="530">
        <f t="shared" si="0"/>
        <v>0</v>
      </c>
      <c r="N8" s="189"/>
      <c r="O8" s="10"/>
      <c r="P8" s="17"/>
      <c r="Q8" s="10"/>
      <c r="R8" s="41"/>
      <c r="X8" s="68"/>
      <c r="Y8" s="1"/>
    </row>
    <row r="9" spans="1:25" ht="16.5" customHeight="1" thickBot="1">
      <c r="A9" s="14">
        <v>5</v>
      </c>
      <c r="B9" s="61">
        <v>1913021108</v>
      </c>
      <c r="C9" s="257"/>
      <c r="D9" s="13"/>
      <c r="E9" s="76"/>
      <c r="F9" s="16"/>
      <c r="G9" s="289"/>
      <c r="H9" s="13"/>
      <c r="I9" s="13"/>
      <c r="J9" s="13"/>
      <c r="K9" s="39"/>
      <c r="L9" s="13"/>
      <c r="M9" s="530">
        <f t="shared" si="0"/>
        <v>0</v>
      </c>
      <c r="N9" s="189"/>
      <c r="O9" s="10"/>
      <c r="P9" s="17"/>
      <c r="Q9" s="10"/>
      <c r="R9" s="41"/>
      <c r="X9" s="66"/>
      <c r="Y9" s="1"/>
    </row>
    <row r="10" spans="1:25" ht="16.5" customHeight="1" thickBot="1">
      <c r="A10" s="14">
        <v>6</v>
      </c>
      <c r="B10" s="61">
        <v>1913021117</v>
      </c>
      <c r="C10" s="257"/>
      <c r="D10" s="13"/>
      <c r="E10" s="76"/>
      <c r="F10" s="16"/>
      <c r="G10" s="289"/>
      <c r="H10" s="13"/>
      <c r="I10" s="13"/>
      <c r="J10" s="13"/>
      <c r="K10" s="39"/>
      <c r="L10" s="13"/>
      <c r="M10" s="530">
        <f t="shared" si="0"/>
        <v>0</v>
      </c>
      <c r="N10" s="189"/>
      <c r="O10" s="10"/>
      <c r="P10" s="10"/>
      <c r="R10" s="41"/>
      <c r="X10" s="69"/>
      <c r="Y10" s="1"/>
    </row>
    <row r="11" spans="1:25" ht="16.5" customHeight="1" thickBot="1">
      <c r="A11" s="14">
        <v>7</v>
      </c>
      <c r="B11" s="61">
        <v>1913021119</v>
      </c>
      <c r="C11" s="257"/>
      <c r="D11" s="13"/>
      <c r="E11" s="76"/>
      <c r="F11" s="16"/>
      <c r="G11" s="289"/>
      <c r="H11" s="13"/>
      <c r="I11" s="13"/>
      <c r="J11" s="13"/>
      <c r="K11" s="39"/>
      <c r="L11" s="13"/>
      <c r="M11" s="530">
        <f t="shared" si="0"/>
        <v>0</v>
      </c>
      <c r="N11" s="189"/>
      <c r="O11" s="10"/>
      <c r="P11" s="17"/>
      <c r="Q11" s="10"/>
      <c r="R11" s="41"/>
      <c r="X11" s="68"/>
      <c r="Y11" s="1"/>
    </row>
    <row r="12" spans="1:25" ht="16.5" customHeight="1" thickBot="1">
      <c r="A12" s="14">
        <v>8</v>
      </c>
      <c r="B12" s="61">
        <v>1913021120</v>
      </c>
      <c r="C12" s="257"/>
      <c r="D12" s="77"/>
      <c r="E12" s="408"/>
      <c r="F12" s="16"/>
      <c r="G12" s="289"/>
      <c r="H12" s="13"/>
      <c r="I12" s="13"/>
      <c r="J12" s="13"/>
      <c r="K12" s="39"/>
      <c r="L12" s="13"/>
      <c r="M12" s="530">
        <f t="shared" si="0"/>
        <v>0</v>
      </c>
      <c r="N12" s="189"/>
      <c r="O12" s="70"/>
      <c r="P12" s="10"/>
      <c r="Q12" s="17"/>
      <c r="R12" s="41"/>
      <c r="X12" s="66"/>
      <c r="Y12" s="1"/>
    </row>
    <row r="13" spans="1:25" ht="16.5" customHeight="1" thickBot="1">
      <c r="A13" s="14">
        <v>9</v>
      </c>
      <c r="B13" s="61">
        <v>1913021106</v>
      </c>
      <c r="C13" s="257"/>
      <c r="D13" s="13"/>
      <c r="E13" s="76"/>
      <c r="F13" s="16"/>
      <c r="G13" s="289"/>
      <c r="H13" s="13"/>
      <c r="I13" s="13"/>
      <c r="J13" s="13"/>
      <c r="K13" s="39"/>
      <c r="L13" s="13"/>
      <c r="M13" s="530">
        <f t="shared" si="0"/>
        <v>0</v>
      </c>
      <c r="N13" s="189"/>
      <c r="O13" s="10"/>
      <c r="P13" s="17"/>
      <c r="Q13" s="10"/>
      <c r="R13" s="41"/>
      <c r="X13" s="67"/>
      <c r="Y13" s="1"/>
    </row>
    <row r="14" spans="1:25" ht="16.5" customHeight="1" thickBot="1">
      <c r="A14" s="14">
        <v>10</v>
      </c>
      <c r="B14" s="73" t="s">
        <v>119</v>
      </c>
      <c r="C14" s="257"/>
      <c r="D14" s="13"/>
      <c r="E14" s="76"/>
      <c r="F14" s="16"/>
      <c r="G14" s="289"/>
      <c r="H14" s="13"/>
      <c r="I14" s="13"/>
      <c r="J14" s="13"/>
      <c r="K14" s="39"/>
      <c r="L14" s="13"/>
      <c r="M14" s="530">
        <f t="shared" si="0"/>
        <v>0</v>
      </c>
      <c r="N14" s="189"/>
      <c r="O14" s="230"/>
      <c r="P14" s="196"/>
      <c r="Q14" s="231"/>
      <c r="R14" s="232"/>
      <c r="X14" s="67"/>
      <c r="Y14" s="1"/>
    </row>
    <row r="15" spans="1:25" ht="16.5" customHeight="1" thickBot="1">
      <c r="A15" s="14">
        <v>11</v>
      </c>
      <c r="B15" s="117" t="s">
        <v>120</v>
      </c>
      <c r="C15" s="392"/>
      <c r="D15" s="201"/>
      <c r="E15" s="294"/>
      <c r="F15" s="212"/>
      <c r="G15" s="416"/>
      <c r="H15" s="201"/>
      <c r="I15" s="201"/>
      <c r="J15" s="201"/>
      <c r="K15" s="436"/>
      <c r="L15" s="201"/>
      <c r="M15" s="530">
        <f t="shared" si="0"/>
        <v>0</v>
      </c>
      <c r="N15" s="189"/>
      <c r="O15" s="10"/>
      <c r="P15" s="17"/>
      <c r="Q15" s="10"/>
      <c r="R15" s="41"/>
      <c r="X15" s="67"/>
      <c r="Y15" s="1"/>
    </row>
    <row r="16" spans="1:25" ht="16.5" customHeight="1" thickBot="1">
      <c r="A16" s="62"/>
      <c r="B16" s="63" t="s">
        <v>8</v>
      </c>
      <c r="C16" s="24"/>
      <c r="D16" s="20"/>
      <c r="E16" s="20"/>
      <c r="F16" s="211"/>
      <c r="G16" s="417"/>
      <c r="H16" s="222"/>
      <c r="I16" s="222"/>
      <c r="J16" s="406"/>
      <c r="K16" s="407"/>
      <c r="L16" s="406"/>
      <c r="M16" s="222"/>
      <c r="N16" s="22"/>
      <c r="O16" s="64">
        <f>SUM(O5:O15)</f>
        <v>0</v>
      </c>
      <c r="P16" s="6">
        <f>SUM(P5:P15)</f>
        <v>0</v>
      </c>
      <c r="Q16" s="6">
        <f>SUM(Q5:Q15)</f>
        <v>0</v>
      </c>
      <c r="R16" s="6">
        <f>SUM(R5:R15)</f>
        <v>0</v>
      </c>
      <c r="X16" s="67"/>
      <c r="Y16" s="1"/>
    </row>
    <row r="17" spans="1:18" ht="12.75">
      <c r="A17" s="620"/>
      <c r="B17" s="620"/>
      <c r="C17" s="620"/>
      <c r="D17" s="620"/>
      <c r="E17" s="620"/>
      <c r="F17" s="620"/>
      <c r="G17" s="620"/>
      <c r="H17" s="105"/>
      <c r="I17" s="1"/>
      <c r="J17" s="68"/>
      <c r="K17" s="68"/>
      <c r="L17" s="68"/>
      <c r="M17" s="220"/>
      <c r="N17" s="7"/>
      <c r="O17" s="1"/>
      <c r="P17" s="1"/>
      <c r="Q17" s="1"/>
      <c r="R17" s="5"/>
    </row>
    <row r="18" spans="1:19" ht="12.75">
      <c r="A18" s="1"/>
      <c r="B18" s="278" t="s">
        <v>240</v>
      </c>
      <c r="C18" s="119" t="s">
        <v>241</v>
      </c>
      <c r="D18" s="119"/>
      <c r="E18" s="119"/>
      <c r="F18" s="119"/>
      <c r="G18" s="119"/>
      <c r="J18" s="120" t="s">
        <v>220</v>
      </c>
      <c r="K18" s="119"/>
      <c r="L18" s="26"/>
      <c r="M18" s="2"/>
      <c r="N18" s="120"/>
      <c r="O18" s="119"/>
      <c r="P18" s="26"/>
      <c r="Q18" s="119"/>
      <c r="R18" s="1"/>
      <c r="S18" s="1"/>
    </row>
    <row r="19" spans="1:19" ht="12.75">
      <c r="A19" s="1"/>
      <c r="B19" s="118" t="s">
        <v>124</v>
      </c>
      <c r="C19" s="2" t="s">
        <v>243</v>
      </c>
      <c r="D19" s="2"/>
      <c r="E19" s="118"/>
      <c r="F19" s="118"/>
      <c r="G19" s="120"/>
      <c r="H19" s="120"/>
      <c r="I19" s="120"/>
      <c r="J19" s="662" t="s">
        <v>244</v>
      </c>
      <c r="K19" s="662"/>
      <c r="L19" s="662"/>
      <c r="M19" s="120"/>
      <c r="N19" s="119"/>
      <c r="O19" s="119"/>
      <c r="P19" s="119"/>
      <c r="Q19" s="119"/>
      <c r="R19" s="1"/>
      <c r="S19" s="1"/>
    </row>
    <row r="20" spans="1:19" ht="12.75">
      <c r="A20" s="1"/>
      <c r="B20" s="369" t="s">
        <v>242</v>
      </c>
      <c r="C20" s="369"/>
      <c r="D20" s="369"/>
      <c r="E20" s="369"/>
      <c r="M20" s="369"/>
      <c r="N20" s="369"/>
      <c r="O20" s="369"/>
      <c r="P20" s="369"/>
      <c r="Q20" s="277"/>
      <c r="R20" s="2"/>
      <c r="S20" s="2"/>
    </row>
    <row r="21" spans="1:19" ht="12.75">
      <c r="A21" s="1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19"/>
      <c r="R21" s="2"/>
      <c r="S21" s="2"/>
    </row>
    <row r="22" spans="2:19" ht="12.75">
      <c r="B22" s="120" t="s">
        <v>191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05"/>
      <c r="O22" s="663"/>
      <c r="P22" s="663"/>
      <c r="R22" s="1"/>
      <c r="S22" s="1"/>
    </row>
    <row r="23" spans="18:19" ht="12.75">
      <c r="R23" s="2"/>
      <c r="S23" s="2"/>
    </row>
  </sheetData>
  <sheetProtection/>
  <mergeCells count="15">
    <mergeCell ref="M3:M4"/>
    <mergeCell ref="N3:N4"/>
    <mergeCell ref="O3:O4"/>
    <mergeCell ref="P3:P4"/>
    <mergeCell ref="Q3:Q4"/>
    <mergeCell ref="R3:R4"/>
    <mergeCell ref="A17:G17"/>
    <mergeCell ref="J19:L19"/>
    <mergeCell ref="O22:P22"/>
    <mergeCell ref="A1:R1"/>
    <mergeCell ref="A2:O2"/>
    <mergeCell ref="A3:A4"/>
    <mergeCell ref="B3:B4"/>
    <mergeCell ref="C3:F3"/>
    <mergeCell ref="G3:L3"/>
  </mergeCells>
  <printOptions/>
  <pageMargins left="0.7086614173228347" right="0.7086614173228347" top="0.7480314960629921" bottom="0.7480314960629921" header="0.31496062992125984" footer="0.31496062992125984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37"/>
  <sheetViews>
    <sheetView tabSelected="1" zoomScalePageLayoutView="0" workbookViewId="0" topLeftCell="A1">
      <selection activeCell="X34" sqref="X34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3.875" style="87" customWidth="1"/>
    <col min="4" max="4" width="3.875" style="0" customWidth="1"/>
    <col min="5" max="6" width="3.875" style="87" customWidth="1"/>
    <col min="7" max="10" width="3.875" style="0" customWidth="1"/>
    <col min="11" max="11" width="4.25390625" style="0" customWidth="1"/>
    <col min="12" max="12" width="3.875" style="0" customWidth="1"/>
    <col min="13" max="13" width="3.875" style="87" customWidth="1"/>
    <col min="14" max="14" width="5.25390625" style="0" customWidth="1"/>
    <col min="15" max="16" width="6.00390625" style="0" customWidth="1"/>
    <col min="17" max="17" width="5.875" style="0" customWidth="1"/>
    <col min="18" max="18" width="4.625" style="0" customWidth="1"/>
    <col min="19" max="19" width="4.75390625" style="0" customWidth="1"/>
    <col min="20" max="20" width="4.375" style="0" customWidth="1"/>
    <col min="25" max="25" width="11.25390625" style="0" customWidth="1"/>
    <col min="26" max="26" width="16.25390625" style="0" customWidth="1"/>
  </cols>
  <sheetData>
    <row r="1" spans="1:27" ht="42" customHeight="1">
      <c r="A1" s="618" t="s">
        <v>260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Y1" s="205" t="s">
        <v>257</v>
      </c>
      <c r="Z1" s="205" t="s">
        <v>249</v>
      </c>
      <c r="AA1" s="205" t="s">
        <v>250</v>
      </c>
    </row>
    <row r="2" spans="1:27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Y2" s="405">
        <v>2688</v>
      </c>
      <c r="Z2" s="343">
        <v>614</v>
      </c>
      <c r="AA2" s="405">
        <v>28</v>
      </c>
    </row>
    <row r="3" spans="1:21" ht="142.5" customHeight="1" thickBot="1">
      <c r="A3" s="453" t="s">
        <v>0</v>
      </c>
      <c r="B3" s="429" t="s">
        <v>1</v>
      </c>
      <c r="C3" s="284" t="s">
        <v>27</v>
      </c>
      <c r="D3" s="213" t="s">
        <v>26</v>
      </c>
      <c r="E3" s="60" t="s">
        <v>12</v>
      </c>
      <c r="F3" s="60" t="s">
        <v>76</v>
      </c>
      <c r="G3" s="295" t="s">
        <v>11</v>
      </c>
      <c r="H3" s="551" t="s">
        <v>14</v>
      </c>
      <c r="I3" s="551" t="s">
        <v>16</v>
      </c>
      <c r="J3" s="551" t="s">
        <v>13</v>
      </c>
      <c r="K3" s="213" t="s">
        <v>153</v>
      </c>
      <c r="L3" s="552" t="s">
        <v>248</v>
      </c>
      <c r="M3" s="557" t="s">
        <v>15</v>
      </c>
      <c r="N3" s="395" t="s">
        <v>28</v>
      </c>
      <c r="O3" s="454" t="s">
        <v>29</v>
      </c>
      <c r="P3" s="56" t="s">
        <v>9</v>
      </c>
      <c r="Q3" s="398" t="s">
        <v>4</v>
      </c>
      <c r="R3" s="395" t="s">
        <v>3</v>
      </c>
      <c r="S3" s="399" t="s">
        <v>2</v>
      </c>
      <c r="T3" s="395" t="s">
        <v>34</v>
      </c>
      <c r="U3" s="26"/>
    </row>
    <row r="4" spans="1:22" ht="16.5" thickBot="1">
      <c r="A4" s="455">
        <v>1</v>
      </c>
      <c r="B4" s="575">
        <v>190902250</v>
      </c>
      <c r="C4" s="245">
        <v>3</v>
      </c>
      <c r="D4" s="106">
        <v>4</v>
      </c>
      <c r="E4" s="107">
        <v>4</v>
      </c>
      <c r="F4" s="106">
        <v>3</v>
      </c>
      <c r="G4" s="107">
        <v>4</v>
      </c>
      <c r="H4" s="107">
        <v>4</v>
      </c>
      <c r="I4" s="233" t="s">
        <v>61</v>
      </c>
      <c r="J4" s="106">
        <v>4</v>
      </c>
      <c r="K4" s="558" t="s">
        <v>142</v>
      </c>
      <c r="L4" s="558" t="s">
        <v>256</v>
      </c>
      <c r="M4" s="573" t="s">
        <v>256</v>
      </c>
      <c r="N4" s="465">
        <v>3.7</v>
      </c>
      <c r="O4" s="462"/>
      <c r="P4" s="456">
        <v>1</v>
      </c>
      <c r="Q4" s="302">
        <v>40</v>
      </c>
      <c r="R4" s="302">
        <v>40</v>
      </c>
      <c r="S4" s="457"/>
      <c r="T4" s="302">
        <v>4</v>
      </c>
      <c r="U4">
        <f aca="true" t="shared" si="0" ref="U4:U31">COUNTIF(C4:M4,2)</f>
        <v>0</v>
      </c>
      <c r="V4">
        <f aca="true" t="shared" si="1" ref="V4:V31">COUNTIF(C4:M4,"&lt;=3")</f>
        <v>2</v>
      </c>
    </row>
    <row r="5" spans="1:22" ht="17.25" customHeight="1" thickBot="1">
      <c r="A5" s="427">
        <v>2</v>
      </c>
      <c r="B5" s="575">
        <v>190902163</v>
      </c>
      <c r="C5" s="266">
        <v>3</v>
      </c>
      <c r="D5" s="38">
        <v>3</v>
      </c>
      <c r="E5" s="71">
        <v>2</v>
      </c>
      <c r="F5" s="72">
        <v>2</v>
      </c>
      <c r="G5" s="75">
        <v>2</v>
      </c>
      <c r="H5" s="75">
        <v>2</v>
      </c>
      <c r="I5" s="77">
        <v>3</v>
      </c>
      <c r="J5" s="38">
        <v>5</v>
      </c>
      <c r="K5" s="561" t="s">
        <v>142</v>
      </c>
      <c r="L5" s="561" t="s">
        <v>256</v>
      </c>
      <c r="M5" s="560" t="s">
        <v>256</v>
      </c>
      <c r="N5" s="465">
        <f aca="true" t="shared" si="2" ref="N5:N31">(C5+D5+E5+F5+G5+H5+I5+J5+K5+L5+M5)/11</f>
        <v>3.1818181818181817</v>
      </c>
      <c r="O5" s="463"/>
      <c r="P5" s="396">
        <v>4</v>
      </c>
      <c r="Q5" s="253">
        <v>7</v>
      </c>
      <c r="R5" s="253">
        <v>6</v>
      </c>
      <c r="S5" s="254">
        <v>1</v>
      </c>
      <c r="T5" s="258">
        <v>1</v>
      </c>
      <c r="U5">
        <f t="shared" si="0"/>
        <v>4</v>
      </c>
      <c r="V5">
        <f t="shared" si="1"/>
        <v>7</v>
      </c>
    </row>
    <row r="6" spans="1:22" ht="16.5" thickBot="1">
      <c r="A6" s="409">
        <v>3</v>
      </c>
      <c r="B6" s="576">
        <v>190902210</v>
      </c>
      <c r="C6" s="267" t="s">
        <v>61</v>
      </c>
      <c r="D6" s="72" t="s">
        <v>61</v>
      </c>
      <c r="E6" s="38">
        <v>3</v>
      </c>
      <c r="F6" s="72" t="s">
        <v>61</v>
      </c>
      <c r="G6" s="77">
        <v>4</v>
      </c>
      <c r="H6" s="77">
        <v>3</v>
      </c>
      <c r="I6" s="75" t="s">
        <v>61</v>
      </c>
      <c r="J6" s="38">
        <v>5</v>
      </c>
      <c r="K6" s="559" t="s">
        <v>141</v>
      </c>
      <c r="L6" s="561" t="s">
        <v>256</v>
      </c>
      <c r="M6" s="562" t="s">
        <v>61</v>
      </c>
      <c r="N6" s="465">
        <v>2.9</v>
      </c>
      <c r="O6" s="464"/>
      <c r="P6" s="397">
        <v>6</v>
      </c>
      <c r="Q6" s="258">
        <v>18</v>
      </c>
      <c r="R6" s="258">
        <v>18</v>
      </c>
      <c r="S6" s="259"/>
      <c r="T6" s="258"/>
      <c r="U6">
        <f t="shared" si="0"/>
        <v>1</v>
      </c>
      <c r="V6">
        <f t="shared" si="1"/>
        <v>2</v>
      </c>
    </row>
    <row r="7" spans="1:22" ht="17.25" customHeight="1" thickBot="1">
      <c r="A7" s="409">
        <v>4</v>
      </c>
      <c r="B7" s="575">
        <v>190902268</v>
      </c>
      <c r="C7" s="266">
        <v>4</v>
      </c>
      <c r="D7" s="72">
        <v>2</v>
      </c>
      <c r="E7" s="71" t="s">
        <v>61</v>
      </c>
      <c r="F7" s="72" t="s">
        <v>61</v>
      </c>
      <c r="G7" s="77">
        <v>4</v>
      </c>
      <c r="H7" s="77">
        <v>4</v>
      </c>
      <c r="I7" s="77">
        <v>4</v>
      </c>
      <c r="J7" s="38">
        <v>5</v>
      </c>
      <c r="K7" s="561" t="s">
        <v>143</v>
      </c>
      <c r="L7" s="561" t="s">
        <v>256</v>
      </c>
      <c r="M7" s="560" t="s">
        <v>256</v>
      </c>
      <c r="N7" s="465">
        <v>3.7</v>
      </c>
      <c r="O7" s="464"/>
      <c r="P7" s="397">
        <v>3</v>
      </c>
      <c r="Q7" s="258">
        <v>28</v>
      </c>
      <c r="R7" s="258">
        <v>28</v>
      </c>
      <c r="S7" s="259"/>
      <c r="T7" s="258"/>
      <c r="U7">
        <f t="shared" si="0"/>
        <v>1</v>
      </c>
      <c r="V7">
        <f t="shared" si="1"/>
        <v>1</v>
      </c>
    </row>
    <row r="8" spans="1:22" ht="15.75" customHeight="1" thickBot="1">
      <c r="A8" s="409">
        <v>5</v>
      </c>
      <c r="B8" s="575">
        <v>190902161</v>
      </c>
      <c r="C8" s="239" t="s">
        <v>61</v>
      </c>
      <c r="D8" s="72" t="s">
        <v>61</v>
      </c>
      <c r="E8" s="71" t="s">
        <v>61</v>
      </c>
      <c r="F8" s="72" t="s">
        <v>61</v>
      </c>
      <c r="G8" s="75" t="s">
        <v>61</v>
      </c>
      <c r="H8" s="75" t="s">
        <v>61</v>
      </c>
      <c r="I8" s="75" t="s">
        <v>61</v>
      </c>
      <c r="J8" s="72" t="s">
        <v>61</v>
      </c>
      <c r="K8" s="559" t="s">
        <v>141</v>
      </c>
      <c r="L8" s="559" t="s">
        <v>141</v>
      </c>
      <c r="M8" s="562" t="s">
        <v>61</v>
      </c>
      <c r="N8" s="465">
        <v>2</v>
      </c>
      <c r="O8" s="464"/>
      <c r="P8" s="397">
        <v>11</v>
      </c>
      <c r="Q8" s="258">
        <v>62</v>
      </c>
      <c r="R8" s="258">
        <v>62</v>
      </c>
      <c r="S8" s="259"/>
      <c r="T8" s="258"/>
      <c r="U8">
        <f t="shared" si="0"/>
        <v>2</v>
      </c>
      <c r="V8">
        <f t="shared" si="1"/>
        <v>0</v>
      </c>
    </row>
    <row r="9" spans="1:22" ht="15.75" customHeight="1" thickBot="1">
      <c r="A9" s="409">
        <v>6</v>
      </c>
      <c r="B9" s="575">
        <v>190902846</v>
      </c>
      <c r="C9" s="37">
        <v>3</v>
      </c>
      <c r="D9" s="72">
        <v>2</v>
      </c>
      <c r="E9" s="71">
        <v>2</v>
      </c>
      <c r="F9" s="38">
        <v>3</v>
      </c>
      <c r="G9" s="77">
        <v>4</v>
      </c>
      <c r="H9" s="75">
        <v>2</v>
      </c>
      <c r="I9" s="77">
        <v>3</v>
      </c>
      <c r="J9" s="38">
        <v>4</v>
      </c>
      <c r="K9" s="563" t="s">
        <v>141</v>
      </c>
      <c r="L9" s="564" t="s">
        <v>143</v>
      </c>
      <c r="M9" s="564" t="s">
        <v>143</v>
      </c>
      <c r="N9" s="465">
        <f t="shared" si="2"/>
        <v>3</v>
      </c>
      <c r="O9" s="464"/>
      <c r="P9" s="397">
        <v>4</v>
      </c>
      <c r="Q9" s="258">
        <v>28</v>
      </c>
      <c r="R9" s="258">
        <v>28</v>
      </c>
      <c r="S9" s="259"/>
      <c r="T9" s="258"/>
      <c r="U9">
        <f t="shared" si="0"/>
        <v>4</v>
      </c>
      <c r="V9">
        <f t="shared" si="1"/>
        <v>6</v>
      </c>
    </row>
    <row r="10" spans="1:22" ht="15.75" customHeight="1" thickBot="1">
      <c r="A10" s="409">
        <v>7</v>
      </c>
      <c r="B10" s="575">
        <v>190902448</v>
      </c>
      <c r="C10" s="266">
        <v>4</v>
      </c>
      <c r="D10" s="38">
        <v>4</v>
      </c>
      <c r="E10" s="71">
        <v>2</v>
      </c>
      <c r="F10" s="38">
        <v>3</v>
      </c>
      <c r="G10" s="77">
        <v>4</v>
      </c>
      <c r="H10" s="77">
        <v>3</v>
      </c>
      <c r="I10" s="77">
        <v>4</v>
      </c>
      <c r="J10" s="38">
        <v>5</v>
      </c>
      <c r="K10" s="562" t="s">
        <v>141</v>
      </c>
      <c r="L10" s="560" t="s">
        <v>143</v>
      </c>
      <c r="M10" s="560" t="s">
        <v>143</v>
      </c>
      <c r="N10" s="465">
        <f t="shared" si="2"/>
        <v>3.5454545454545454</v>
      </c>
      <c r="O10" s="464"/>
      <c r="P10" s="397">
        <v>2</v>
      </c>
      <c r="Q10" s="258"/>
      <c r="R10" s="258"/>
      <c r="S10" s="259"/>
      <c r="T10" s="258"/>
      <c r="U10">
        <f t="shared" si="0"/>
        <v>2</v>
      </c>
      <c r="V10">
        <f t="shared" si="1"/>
        <v>3</v>
      </c>
    </row>
    <row r="11" spans="1:22" ht="18" customHeight="1" thickBot="1">
      <c r="A11" s="409">
        <v>8</v>
      </c>
      <c r="B11" s="575">
        <v>190902238</v>
      </c>
      <c r="C11" s="267" t="s">
        <v>61</v>
      </c>
      <c r="D11" s="71" t="s">
        <v>61</v>
      </c>
      <c r="E11" s="71" t="s">
        <v>61</v>
      </c>
      <c r="F11" s="72" t="s">
        <v>61</v>
      </c>
      <c r="G11" s="75" t="s">
        <v>61</v>
      </c>
      <c r="H11" s="77">
        <v>4</v>
      </c>
      <c r="I11" s="77">
        <v>4</v>
      </c>
      <c r="J11" s="13">
        <v>4</v>
      </c>
      <c r="K11" s="560" t="s">
        <v>143</v>
      </c>
      <c r="L11" s="560" t="s">
        <v>256</v>
      </c>
      <c r="M11" s="562" t="s">
        <v>61</v>
      </c>
      <c r="N11" s="465">
        <v>3</v>
      </c>
      <c r="O11" s="464"/>
      <c r="P11" s="397">
        <v>6</v>
      </c>
      <c r="Q11" s="258">
        <v>44</v>
      </c>
      <c r="R11" s="258">
        <v>44</v>
      </c>
      <c r="S11" s="259"/>
      <c r="T11" s="258"/>
      <c r="U11">
        <f t="shared" si="0"/>
        <v>0</v>
      </c>
      <c r="V11">
        <f t="shared" si="1"/>
        <v>0</v>
      </c>
    </row>
    <row r="12" spans="1:22" ht="18" customHeight="1" thickBot="1">
      <c r="A12" s="409">
        <v>9</v>
      </c>
      <c r="B12" s="575">
        <v>190902900</v>
      </c>
      <c r="C12" s="266">
        <v>3</v>
      </c>
      <c r="D12" s="71">
        <v>2</v>
      </c>
      <c r="E12" s="71">
        <v>2</v>
      </c>
      <c r="F12" s="72">
        <v>2</v>
      </c>
      <c r="G12" s="75">
        <v>2</v>
      </c>
      <c r="H12" s="75" t="s">
        <v>61</v>
      </c>
      <c r="I12" s="75" t="s">
        <v>61</v>
      </c>
      <c r="J12" s="13">
        <v>4</v>
      </c>
      <c r="K12" s="560" t="s">
        <v>143</v>
      </c>
      <c r="L12" s="560" t="s">
        <v>143</v>
      </c>
      <c r="M12" s="560" t="s">
        <v>256</v>
      </c>
      <c r="N12" s="465">
        <v>2.9</v>
      </c>
      <c r="O12" s="464"/>
      <c r="P12" s="397">
        <v>6</v>
      </c>
      <c r="Q12" s="258">
        <v>58</v>
      </c>
      <c r="R12" s="258">
        <v>52</v>
      </c>
      <c r="S12" s="259">
        <v>6</v>
      </c>
      <c r="T12" s="258">
        <v>1</v>
      </c>
      <c r="U12">
        <f t="shared" si="0"/>
        <v>4</v>
      </c>
      <c r="V12">
        <f t="shared" si="1"/>
        <v>5</v>
      </c>
    </row>
    <row r="13" spans="1:22" ht="18" customHeight="1" thickBot="1">
      <c r="A13" s="409">
        <v>10</v>
      </c>
      <c r="B13" s="575">
        <v>190902899</v>
      </c>
      <c r="C13" s="266">
        <v>3</v>
      </c>
      <c r="D13" s="13">
        <v>3</v>
      </c>
      <c r="E13" s="13">
        <v>4</v>
      </c>
      <c r="F13" s="72">
        <v>2</v>
      </c>
      <c r="G13" s="75">
        <v>2</v>
      </c>
      <c r="H13" s="77">
        <v>3</v>
      </c>
      <c r="I13" s="77">
        <v>3</v>
      </c>
      <c r="J13" s="13">
        <v>5</v>
      </c>
      <c r="K13" s="562" t="s">
        <v>141</v>
      </c>
      <c r="L13" s="560" t="s">
        <v>143</v>
      </c>
      <c r="M13" s="560" t="s">
        <v>143</v>
      </c>
      <c r="N13" s="465">
        <f t="shared" si="2"/>
        <v>3.1818181818181817</v>
      </c>
      <c r="O13" s="464"/>
      <c r="P13" s="397">
        <v>3</v>
      </c>
      <c r="Q13" s="258"/>
      <c r="R13" s="258"/>
      <c r="S13" s="259"/>
      <c r="T13" s="258">
        <v>1</v>
      </c>
      <c r="U13">
        <f t="shared" si="0"/>
        <v>3</v>
      </c>
      <c r="V13">
        <f t="shared" si="1"/>
        <v>6</v>
      </c>
    </row>
    <row r="14" spans="1:22" ht="18" customHeight="1" thickBot="1">
      <c r="A14" s="409">
        <v>11</v>
      </c>
      <c r="B14" s="575">
        <v>190902240</v>
      </c>
      <c r="C14" s="266">
        <v>4</v>
      </c>
      <c r="D14" s="38">
        <v>4</v>
      </c>
      <c r="E14" s="13">
        <v>4</v>
      </c>
      <c r="F14" s="72">
        <v>2</v>
      </c>
      <c r="G14" s="77">
        <v>4</v>
      </c>
      <c r="H14" s="77">
        <v>3</v>
      </c>
      <c r="I14" s="77">
        <v>4</v>
      </c>
      <c r="J14" s="38">
        <v>4</v>
      </c>
      <c r="K14" s="560" t="s">
        <v>143</v>
      </c>
      <c r="L14" s="560" t="s">
        <v>256</v>
      </c>
      <c r="M14" s="560" t="s">
        <v>256</v>
      </c>
      <c r="N14" s="465">
        <f t="shared" si="2"/>
        <v>3.909090909090909</v>
      </c>
      <c r="O14" s="464"/>
      <c r="P14" s="397">
        <v>1</v>
      </c>
      <c r="Q14" s="258">
        <v>9</v>
      </c>
      <c r="R14" s="258"/>
      <c r="S14" s="259">
        <v>9</v>
      </c>
      <c r="T14" s="258">
        <v>4</v>
      </c>
      <c r="U14">
        <f t="shared" si="0"/>
        <v>1</v>
      </c>
      <c r="V14">
        <f t="shared" si="1"/>
        <v>2</v>
      </c>
    </row>
    <row r="15" spans="1:22" ht="18" customHeight="1" thickBot="1">
      <c r="A15" s="409">
        <v>12</v>
      </c>
      <c r="B15" s="575">
        <v>190902297</v>
      </c>
      <c r="C15" s="266">
        <v>4</v>
      </c>
      <c r="D15" s="13">
        <v>4</v>
      </c>
      <c r="E15" s="13">
        <v>4</v>
      </c>
      <c r="F15" s="13">
        <v>4</v>
      </c>
      <c r="G15" s="77">
        <v>4</v>
      </c>
      <c r="H15" s="77">
        <v>3</v>
      </c>
      <c r="I15" s="77">
        <v>4</v>
      </c>
      <c r="J15" s="13">
        <v>4</v>
      </c>
      <c r="K15" s="560" t="s">
        <v>143</v>
      </c>
      <c r="L15" s="560" t="s">
        <v>256</v>
      </c>
      <c r="M15" s="560" t="s">
        <v>256</v>
      </c>
      <c r="N15" s="465">
        <f t="shared" si="2"/>
        <v>4.090909090909091</v>
      </c>
      <c r="O15" s="464"/>
      <c r="P15" s="397"/>
      <c r="Q15" s="258">
        <v>6</v>
      </c>
      <c r="R15" s="258"/>
      <c r="S15" s="259">
        <v>6</v>
      </c>
      <c r="T15" s="258">
        <v>2</v>
      </c>
      <c r="U15">
        <f t="shared" si="0"/>
        <v>0</v>
      </c>
      <c r="V15">
        <f t="shared" si="1"/>
        <v>1</v>
      </c>
    </row>
    <row r="16" spans="1:22" ht="16.5" thickBot="1">
      <c r="A16" s="409">
        <v>13</v>
      </c>
      <c r="B16" s="577">
        <v>190902246</v>
      </c>
      <c r="C16" s="266">
        <v>4</v>
      </c>
      <c r="D16" s="38">
        <v>4</v>
      </c>
      <c r="E16" s="72">
        <v>2</v>
      </c>
      <c r="F16" s="72">
        <v>2</v>
      </c>
      <c r="G16" s="77">
        <v>4</v>
      </c>
      <c r="H16" s="75">
        <v>2</v>
      </c>
      <c r="I16" s="75">
        <v>2</v>
      </c>
      <c r="J16" s="38">
        <v>4</v>
      </c>
      <c r="K16" s="560" t="s">
        <v>143</v>
      </c>
      <c r="L16" s="560" t="s">
        <v>256</v>
      </c>
      <c r="M16" s="560" t="s">
        <v>256</v>
      </c>
      <c r="N16" s="465">
        <f t="shared" si="2"/>
        <v>3.4545454545454546</v>
      </c>
      <c r="O16" s="464"/>
      <c r="P16" s="397">
        <v>4</v>
      </c>
      <c r="Q16" s="258">
        <v>2</v>
      </c>
      <c r="R16" s="258"/>
      <c r="S16" s="259">
        <v>2</v>
      </c>
      <c r="T16" s="258">
        <v>5</v>
      </c>
      <c r="U16">
        <f t="shared" si="0"/>
        <v>4</v>
      </c>
      <c r="V16">
        <f t="shared" si="1"/>
        <v>4</v>
      </c>
    </row>
    <row r="17" spans="1:22" ht="16.5" thickBot="1">
      <c r="A17" s="409">
        <v>14</v>
      </c>
      <c r="B17" s="577">
        <v>190902849</v>
      </c>
      <c r="C17" s="266">
        <v>3</v>
      </c>
      <c r="D17" s="38">
        <v>3</v>
      </c>
      <c r="E17" s="72">
        <v>2</v>
      </c>
      <c r="F17" s="72">
        <v>2</v>
      </c>
      <c r="G17" s="77">
        <v>4</v>
      </c>
      <c r="H17" s="75" t="s">
        <v>61</v>
      </c>
      <c r="I17" s="77">
        <v>3</v>
      </c>
      <c r="J17" s="38">
        <v>4</v>
      </c>
      <c r="K17" s="143">
        <v>3</v>
      </c>
      <c r="L17" s="143">
        <v>4</v>
      </c>
      <c r="M17" s="143">
        <v>5</v>
      </c>
      <c r="N17" s="465">
        <v>3.2</v>
      </c>
      <c r="O17" s="464"/>
      <c r="P17" s="397">
        <v>3</v>
      </c>
      <c r="Q17" s="258">
        <v>32</v>
      </c>
      <c r="R17" s="258">
        <v>32</v>
      </c>
      <c r="S17" s="259"/>
      <c r="T17" s="258">
        <v>2</v>
      </c>
      <c r="U17">
        <f t="shared" si="0"/>
        <v>2</v>
      </c>
      <c r="V17">
        <f t="shared" si="1"/>
        <v>6</v>
      </c>
    </row>
    <row r="18" spans="1:22" ht="16.5" thickBot="1">
      <c r="A18" s="409">
        <v>15</v>
      </c>
      <c r="B18" s="577">
        <v>190902258</v>
      </c>
      <c r="C18" s="267">
        <v>2</v>
      </c>
      <c r="D18" s="71">
        <v>2</v>
      </c>
      <c r="E18" s="71">
        <v>2</v>
      </c>
      <c r="F18" s="71">
        <v>2</v>
      </c>
      <c r="G18" s="71">
        <v>2</v>
      </c>
      <c r="H18" s="71">
        <v>2</v>
      </c>
      <c r="I18" s="71" t="s">
        <v>61</v>
      </c>
      <c r="J18" s="13">
        <v>5</v>
      </c>
      <c r="K18" s="562" t="s">
        <v>141</v>
      </c>
      <c r="L18" s="560" t="s">
        <v>143</v>
      </c>
      <c r="M18" s="560" t="s">
        <v>256</v>
      </c>
      <c r="N18" s="465">
        <v>2.7</v>
      </c>
      <c r="O18" s="464"/>
      <c r="P18" s="397">
        <v>8</v>
      </c>
      <c r="Q18" s="258">
        <v>56</v>
      </c>
      <c r="R18" s="258">
        <v>30</v>
      </c>
      <c r="S18" s="259">
        <v>26</v>
      </c>
      <c r="T18" s="258">
        <v>3</v>
      </c>
      <c r="U18">
        <f t="shared" si="0"/>
        <v>7</v>
      </c>
      <c r="V18">
        <f t="shared" si="1"/>
        <v>6</v>
      </c>
    </row>
    <row r="19" spans="1:22" ht="16.5" thickBot="1">
      <c r="A19" s="409">
        <v>16</v>
      </c>
      <c r="B19" s="575">
        <v>190902524</v>
      </c>
      <c r="C19" s="266">
        <v>4</v>
      </c>
      <c r="D19" s="38">
        <v>4</v>
      </c>
      <c r="E19" s="13">
        <v>4</v>
      </c>
      <c r="F19" s="38">
        <v>4</v>
      </c>
      <c r="G19" s="77">
        <v>4</v>
      </c>
      <c r="H19" s="77">
        <v>3</v>
      </c>
      <c r="I19" s="77">
        <v>4</v>
      </c>
      <c r="J19" s="38">
        <v>5</v>
      </c>
      <c r="K19" s="560" t="s">
        <v>143</v>
      </c>
      <c r="L19" s="560" t="s">
        <v>256</v>
      </c>
      <c r="M19" s="560" t="s">
        <v>256</v>
      </c>
      <c r="N19" s="465">
        <f t="shared" si="2"/>
        <v>4.181818181818182</v>
      </c>
      <c r="O19" s="464"/>
      <c r="P19" s="397"/>
      <c r="Q19" s="258"/>
      <c r="R19" s="258"/>
      <c r="S19" s="259"/>
      <c r="T19" s="258"/>
      <c r="U19">
        <f t="shared" si="0"/>
        <v>0</v>
      </c>
      <c r="V19">
        <f t="shared" si="1"/>
        <v>1</v>
      </c>
    </row>
    <row r="20" spans="1:22" ht="18" customHeight="1" thickBot="1">
      <c r="A20" s="409">
        <v>17</v>
      </c>
      <c r="B20" s="575">
        <v>190902540</v>
      </c>
      <c r="C20" s="266">
        <v>3</v>
      </c>
      <c r="D20" s="13">
        <v>4</v>
      </c>
      <c r="E20" s="71">
        <v>2</v>
      </c>
      <c r="F20" s="13">
        <v>4</v>
      </c>
      <c r="G20" s="77">
        <v>4</v>
      </c>
      <c r="H20" s="77">
        <v>3</v>
      </c>
      <c r="I20" s="77">
        <v>4</v>
      </c>
      <c r="J20" s="13">
        <v>5</v>
      </c>
      <c r="K20" s="562" t="s">
        <v>141</v>
      </c>
      <c r="L20" s="560" t="s">
        <v>256</v>
      </c>
      <c r="M20" s="560" t="s">
        <v>143</v>
      </c>
      <c r="N20" s="465">
        <f t="shared" si="2"/>
        <v>3.6363636363636362</v>
      </c>
      <c r="O20" s="464"/>
      <c r="P20" s="397">
        <v>2</v>
      </c>
      <c r="Q20" s="258"/>
      <c r="R20" s="258"/>
      <c r="S20" s="259"/>
      <c r="T20" s="258">
        <v>2</v>
      </c>
      <c r="U20">
        <f t="shared" si="0"/>
        <v>2</v>
      </c>
      <c r="V20">
        <f t="shared" si="1"/>
        <v>3</v>
      </c>
    </row>
    <row r="21" spans="1:22" ht="16.5" thickBot="1">
      <c r="A21" s="409">
        <v>18</v>
      </c>
      <c r="B21" s="575">
        <v>190902784</v>
      </c>
      <c r="C21" s="266">
        <v>5</v>
      </c>
      <c r="D21" s="38">
        <v>4</v>
      </c>
      <c r="E21" s="13">
        <v>5</v>
      </c>
      <c r="F21" s="38">
        <v>5</v>
      </c>
      <c r="G21" s="13">
        <v>4</v>
      </c>
      <c r="H21" s="13">
        <v>3</v>
      </c>
      <c r="I21" s="13">
        <v>4</v>
      </c>
      <c r="J21" s="38">
        <v>4</v>
      </c>
      <c r="K21" s="560" t="s">
        <v>143</v>
      </c>
      <c r="L21" s="560" t="s">
        <v>143</v>
      </c>
      <c r="M21" s="560" t="s">
        <v>256</v>
      </c>
      <c r="N21" s="465">
        <f t="shared" si="2"/>
        <v>4.2727272727272725</v>
      </c>
      <c r="O21" s="464"/>
      <c r="P21" s="397"/>
      <c r="Q21" s="258"/>
      <c r="R21" s="258"/>
      <c r="S21" s="259"/>
      <c r="T21" s="253">
        <v>2</v>
      </c>
      <c r="U21">
        <f t="shared" si="0"/>
        <v>0</v>
      </c>
      <c r="V21">
        <f t="shared" si="1"/>
        <v>1</v>
      </c>
    </row>
    <row r="22" spans="1:22" ht="16.5" thickBot="1">
      <c r="A22" s="409">
        <v>19</v>
      </c>
      <c r="B22" s="575">
        <v>190902679</v>
      </c>
      <c r="C22" s="267">
        <v>2</v>
      </c>
      <c r="D22" s="38">
        <v>3</v>
      </c>
      <c r="E22" s="71">
        <v>2</v>
      </c>
      <c r="F22" s="71">
        <v>2</v>
      </c>
      <c r="G22" s="77">
        <v>4</v>
      </c>
      <c r="H22" s="75" t="s">
        <v>61</v>
      </c>
      <c r="I22" s="77">
        <v>4</v>
      </c>
      <c r="J22" s="38">
        <v>4</v>
      </c>
      <c r="K22" s="560" t="s">
        <v>143</v>
      </c>
      <c r="L22" s="560" t="s">
        <v>256</v>
      </c>
      <c r="M22" s="560" t="s">
        <v>256</v>
      </c>
      <c r="N22" s="465">
        <v>3.4</v>
      </c>
      <c r="O22" s="464"/>
      <c r="P22" s="397">
        <v>4</v>
      </c>
      <c r="Q22" s="258">
        <v>24</v>
      </c>
      <c r="R22" s="258">
        <v>24</v>
      </c>
      <c r="S22" s="259"/>
      <c r="T22" s="258">
        <v>1</v>
      </c>
      <c r="U22">
        <f t="shared" si="0"/>
        <v>3</v>
      </c>
      <c r="V22">
        <f t="shared" si="1"/>
        <v>4</v>
      </c>
    </row>
    <row r="23" spans="1:22" ht="16.5" thickBot="1">
      <c r="A23" s="409">
        <v>20</v>
      </c>
      <c r="B23" s="575">
        <v>190902867</v>
      </c>
      <c r="C23" s="266">
        <v>3</v>
      </c>
      <c r="D23" s="38">
        <v>3</v>
      </c>
      <c r="E23" s="71">
        <v>2</v>
      </c>
      <c r="F23" s="71">
        <v>2</v>
      </c>
      <c r="G23" s="77">
        <v>4</v>
      </c>
      <c r="H23" s="77">
        <v>3</v>
      </c>
      <c r="I23" s="77">
        <v>3</v>
      </c>
      <c r="J23" s="38">
        <v>5</v>
      </c>
      <c r="K23" s="560" t="s">
        <v>256</v>
      </c>
      <c r="L23" s="560" t="s">
        <v>256</v>
      </c>
      <c r="M23" s="560" t="s">
        <v>143</v>
      </c>
      <c r="N23" s="465">
        <f t="shared" si="2"/>
        <v>3.5454545454545454</v>
      </c>
      <c r="O23" s="464"/>
      <c r="P23" s="397">
        <v>2</v>
      </c>
      <c r="Q23" s="258">
        <v>8</v>
      </c>
      <c r="R23" s="258">
        <v>6</v>
      </c>
      <c r="S23" s="259">
        <v>2</v>
      </c>
      <c r="T23" s="258"/>
      <c r="U23">
        <f t="shared" si="0"/>
        <v>2</v>
      </c>
      <c r="V23">
        <f t="shared" si="1"/>
        <v>6</v>
      </c>
    </row>
    <row r="24" spans="1:22" ht="16.5" thickBot="1">
      <c r="A24" s="409">
        <v>21</v>
      </c>
      <c r="B24" s="575">
        <v>190902818</v>
      </c>
      <c r="C24" s="267" t="s">
        <v>61</v>
      </c>
      <c r="D24" s="72" t="s">
        <v>61</v>
      </c>
      <c r="E24" s="71" t="s">
        <v>61</v>
      </c>
      <c r="F24" s="72" t="s">
        <v>61</v>
      </c>
      <c r="G24" s="75" t="s">
        <v>61</v>
      </c>
      <c r="H24" s="77">
        <v>3</v>
      </c>
      <c r="I24" s="77">
        <v>3</v>
      </c>
      <c r="J24" s="72" t="s">
        <v>61</v>
      </c>
      <c r="K24" s="562" t="s">
        <v>141</v>
      </c>
      <c r="L24" s="560" t="s">
        <v>256</v>
      </c>
      <c r="M24" s="562" t="s">
        <v>61</v>
      </c>
      <c r="N24" s="465">
        <v>2.5</v>
      </c>
      <c r="O24" s="464"/>
      <c r="P24" s="397">
        <v>8</v>
      </c>
      <c r="Q24" s="258">
        <v>40</v>
      </c>
      <c r="R24" s="258">
        <v>34</v>
      </c>
      <c r="S24" s="259">
        <v>6</v>
      </c>
      <c r="T24" s="258">
        <v>1</v>
      </c>
      <c r="U24">
        <f t="shared" si="0"/>
        <v>1</v>
      </c>
      <c r="V24">
        <f t="shared" si="1"/>
        <v>2</v>
      </c>
    </row>
    <row r="25" spans="1:22" ht="16.5" thickBot="1">
      <c r="A25" s="409">
        <v>22</v>
      </c>
      <c r="B25" s="575">
        <v>190902242</v>
      </c>
      <c r="C25" s="267" t="s">
        <v>61</v>
      </c>
      <c r="D25" s="72">
        <v>2</v>
      </c>
      <c r="E25" s="71">
        <v>2</v>
      </c>
      <c r="F25" s="38">
        <v>4</v>
      </c>
      <c r="G25" s="75">
        <v>2</v>
      </c>
      <c r="H25" s="75" t="s">
        <v>61</v>
      </c>
      <c r="I25" s="75" t="s">
        <v>61</v>
      </c>
      <c r="J25" s="38">
        <v>3</v>
      </c>
      <c r="K25" s="564" t="s">
        <v>143</v>
      </c>
      <c r="L25" s="564" t="s">
        <v>143</v>
      </c>
      <c r="M25" s="564" t="s">
        <v>142</v>
      </c>
      <c r="N25" s="465">
        <v>2.7</v>
      </c>
      <c r="O25" s="464"/>
      <c r="P25" s="397">
        <v>6</v>
      </c>
      <c r="Q25" s="258">
        <v>45</v>
      </c>
      <c r="R25" s="258">
        <v>44</v>
      </c>
      <c r="S25" s="259">
        <v>1</v>
      </c>
      <c r="T25" s="258">
        <v>5</v>
      </c>
      <c r="U25">
        <f t="shared" si="0"/>
        <v>3</v>
      </c>
      <c r="V25">
        <f t="shared" si="1"/>
        <v>4</v>
      </c>
    </row>
    <row r="26" spans="1:22" ht="16.5" thickBot="1">
      <c r="A26" s="409">
        <v>23</v>
      </c>
      <c r="B26" s="575">
        <v>190902838</v>
      </c>
      <c r="C26" s="267">
        <v>2</v>
      </c>
      <c r="D26" s="72">
        <v>2</v>
      </c>
      <c r="E26" s="71">
        <v>2</v>
      </c>
      <c r="F26" s="72">
        <v>2</v>
      </c>
      <c r="G26" s="77">
        <v>3</v>
      </c>
      <c r="H26" s="77">
        <v>3</v>
      </c>
      <c r="I26" s="77">
        <v>3</v>
      </c>
      <c r="J26" s="38">
        <v>4</v>
      </c>
      <c r="K26" s="562" t="s">
        <v>141</v>
      </c>
      <c r="L26" s="560" t="s">
        <v>143</v>
      </c>
      <c r="M26" s="562" t="s">
        <v>141</v>
      </c>
      <c r="N26" s="465">
        <f t="shared" si="2"/>
        <v>2.6363636363636362</v>
      </c>
      <c r="O26" s="464"/>
      <c r="P26" s="397">
        <v>6</v>
      </c>
      <c r="Q26" s="258">
        <v>21</v>
      </c>
      <c r="R26" s="258"/>
      <c r="S26" s="259">
        <v>21</v>
      </c>
      <c r="T26" s="258">
        <v>1</v>
      </c>
      <c r="U26">
        <f t="shared" si="0"/>
        <v>6</v>
      </c>
      <c r="V26">
        <f t="shared" si="1"/>
        <v>7</v>
      </c>
    </row>
    <row r="27" spans="1:22" ht="16.5" thickBot="1">
      <c r="A27" s="409">
        <v>24</v>
      </c>
      <c r="B27" s="575">
        <v>190902169</v>
      </c>
      <c r="C27" s="267" t="s">
        <v>61</v>
      </c>
      <c r="D27" s="72" t="s">
        <v>61</v>
      </c>
      <c r="E27" s="71" t="s">
        <v>61</v>
      </c>
      <c r="F27" s="72" t="s">
        <v>61</v>
      </c>
      <c r="G27" s="75" t="s">
        <v>61</v>
      </c>
      <c r="H27" s="77">
        <v>3</v>
      </c>
      <c r="I27" s="77">
        <v>4</v>
      </c>
      <c r="J27" s="38">
        <v>5</v>
      </c>
      <c r="K27" s="560" t="s">
        <v>256</v>
      </c>
      <c r="L27" s="562" t="s">
        <v>141</v>
      </c>
      <c r="M27" s="562" t="s">
        <v>61</v>
      </c>
      <c r="N27" s="465">
        <v>2.8</v>
      </c>
      <c r="O27" s="464"/>
      <c r="P27" s="397">
        <v>7</v>
      </c>
      <c r="Q27" s="258">
        <v>46</v>
      </c>
      <c r="R27" s="258">
        <v>46</v>
      </c>
      <c r="S27" s="259"/>
      <c r="T27" s="258"/>
      <c r="U27">
        <f t="shared" si="0"/>
        <v>1</v>
      </c>
      <c r="V27">
        <f t="shared" si="1"/>
        <v>1</v>
      </c>
    </row>
    <row r="28" spans="1:22" ht="16.5" thickBot="1">
      <c r="A28" s="441">
        <v>25</v>
      </c>
      <c r="B28" s="578">
        <v>190902478</v>
      </c>
      <c r="C28" s="266">
        <v>4</v>
      </c>
      <c r="D28" s="38">
        <v>4</v>
      </c>
      <c r="E28" s="71">
        <v>2</v>
      </c>
      <c r="F28" s="38">
        <v>4</v>
      </c>
      <c r="G28" s="77">
        <v>3</v>
      </c>
      <c r="H28" s="77">
        <v>3</v>
      </c>
      <c r="I28" s="77">
        <v>4</v>
      </c>
      <c r="J28" s="38">
        <v>3</v>
      </c>
      <c r="K28" s="564" t="s">
        <v>256</v>
      </c>
      <c r="L28" s="564" t="s">
        <v>256</v>
      </c>
      <c r="M28" s="563" t="s">
        <v>141</v>
      </c>
      <c r="N28" s="465">
        <f t="shared" si="2"/>
        <v>3.5454545454545454</v>
      </c>
      <c r="O28" s="464"/>
      <c r="P28" s="397">
        <v>2</v>
      </c>
      <c r="Q28" s="258">
        <v>24</v>
      </c>
      <c r="R28" s="258">
        <v>24</v>
      </c>
      <c r="S28" s="259"/>
      <c r="T28" s="258">
        <v>1</v>
      </c>
      <c r="U28">
        <f t="shared" si="0"/>
        <v>2</v>
      </c>
      <c r="V28">
        <f t="shared" si="1"/>
        <v>4</v>
      </c>
    </row>
    <row r="29" spans="1:22" ht="16.5" thickBot="1">
      <c r="A29" s="441">
        <v>26</v>
      </c>
      <c r="B29" s="579">
        <v>190902191</v>
      </c>
      <c r="C29" s="266">
        <v>4</v>
      </c>
      <c r="D29" s="38">
        <v>3</v>
      </c>
      <c r="E29" s="13">
        <v>3</v>
      </c>
      <c r="F29" s="72">
        <v>2</v>
      </c>
      <c r="G29" s="77">
        <v>4</v>
      </c>
      <c r="H29" s="77">
        <v>3</v>
      </c>
      <c r="I29" s="77">
        <v>4</v>
      </c>
      <c r="J29" s="38">
        <v>4</v>
      </c>
      <c r="K29" s="560" t="s">
        <v>143</v>
      </c>
      <c r="L29" s="560" t="s">
        <v>256</v>
      </c>
      <c r="M29" s="560" t="s">
        <v>256</v>
      </c>
      <c r="N29" s="465">
        <f t="shared" si="2"/>
        <v>3.727272727272727</v>
      </c>
      <c r="O29" s="464"/>
      <c r="P29" s="397">
        <v>1</v>
      </c>
      <c r="Q29" s="258"/>
      <c r="R29" s="258"/>
      <c r="S29" s="259"/>
      <c r="T29" s="258"/>
      <c r="U29">
        <f t="shared" si="0"/>
        <v>1</v>
      </c>
      <c r="V29">
        <f t="shared" si="1"/>
        <v>4</v>
      </c>
    </row>
    <row r="30" spans="1:22" ht="16.5" thickBot="1">
      <c r="A30" s="441">
        <v>27</v>
      </c>
      <c r="B30" s="575">
        <v>190902532</v>
      </c>
      <c r="C30" s="266">
        <v>3</v>
      </c>
      <c r="D30" s="38">
        <v>3</v>
      </c>
      <c r="E30" s="71">
        <v>2</v>
      </c>
      <c r="F30" s="72" t="s">
        <v>61</v>
      </c>
      <c r="G30" s="77">
        <v>3</v>
      </c>
      <c r="H30" s="75">
        <v>2</v>
      </c>
      <c r="I30" s="75">
        <v>2</v>
      </c>
      <c r="J30" s="38">
        <v>5</v>
      </c>
      <c r="K30" s="562" t="s">
        <v>141</v>
      </c>
      <c r="L30" s="562" t="s">
        <v>141</v>
      </c>
      <c r="M30" s="562" t="s">
        <v>61</v>
      </c>
      <c r="N30" s="465">
        <v>2.5</v>
      </c>
      <c r="O30" s="464"/>
      <c r="P30" s="397">
        <v>7</v>
      </c>
      <c r="Q30" s="258">
        <v>16</v>
      </c>
      <c r="R30" s="258">
        <v>16</v>
      </c>
      <c r="S30" s="259"/>
      <c r="T30" s="258"/>
      <c r="U30">
        <f t="shared" si="0"/>
        <v>5</v>
      </c>
      <c r="V30">
        <f t="shared" si="1"/>
        <v>6</v>
      </c>
    </row>
    <row r="31" spans="1:22" ht="16.5" thickBot="1">
      <c r="A31" s="441">
        <v>28</v>
      </c>
      <c r="B31" s="580">
        <v>190902678</v>
      </c>
      <c r="C31" s="266">
        <v>4</v>
      </c>
      <c r="D31" s="38">
        <v>4</v>
      </c>
      <c r="E31" s="13">
        <v>4</v>
      </c>
      <c r="F31" s="38">
        <v>4</v>
      </c>
      <c r="G31" s="13">
        <v>4</v>
      </c>
      <c r="H31" s="13">
        <v>4</v>
      </c>
      <c r="I31" s="13">
        <v>5</v>
      </c>
      <c r="J31" s="38">
        <v>5</v>
      </c>
      <c r="K31" s="562" t="s">
        <v>141</v>
      </c>
      <c r="L31" s="560" t="s">
        <v>143</v>
      </c>
      <c r="M31" s="560" t="s">
        <v>256</v>
      </c>
      <c r="N31" s="465">
        <f t="shared" si="2"/>
        <v>4.090909090909091</v>
      </c>
      <c r="O31" s="464"/>
      <c r="P31" s="397">
        <v>1</v>
      </c>
      <c r="Q31" s="258"/>
      <c r="R31" s="258"/>
      <c r="S31" s="259"/>
      <c r="T31" s="258"/>
      <c r="U31">
        <f t="shared" si="0"/>
        <v>1</v>
      </c>
      <c r="V31">
        <f t="shared" si="1"/>
        <v>0</v>
      </c>
    </row>
    <row r="32" spans="1:20" ht="17.25" thickBot="1" thickTop="1">
      <c r="A32" s="444"/>
      <c r="B32" s="445" t="s">
        <v>8</v>
      </c>
      <c r="C32" s="446"/>
      <c r="D32" s="447"/>
      <c r="E32" s="447"/>
      <c r="F32" s="447"/>
      <c r="G32" s="447"/>
      <c r="H32" s="447"/>
      <c r="I32" s="447"/>
      <c r="J32" s="447"/>
      <c r="K32" s="447"/>
      <c r="L32" s="447"/>
      <c r="M32" s="554"/>
      <c r="N32" s="553"/>
      <c r="O32" s="450"/>
      <c r="P32" s="450"/>
      <c r="Q32" s="451">
        <f>SUM(Q4:Q31)</f>
        <v>614</v>
      </c>
      <c r="R32" s="451">
        <f>SUM(R4:R31)</f>
        <v>534</v>
      </c>
      <c r="S32" s="451">
        <f>SUM(S4:S31)</f>
        <v>80</v>
      </c>
      <c r="T32" s="452">
        <f>SUM(T4:T31)</f>
        <v>36</v>
      </c>
    </row>
    <row r="33" spans="1:21" ht="15.75" thickTop="1">
      <c r="A33" s="621" t="s">
        <v>274</v>
      </c>
      <c r="B33" s="621"/>
      <c r="C33" s="621"/>
      <c r="D33" s="621"/>
      <c r="E33" s="621"/>
      <c r="F33" s="68" t="s">
        <v>21</v>
      </c>
      <c r="G33" s="1"/>
      <c r="H33" s="1"/>
      <c r="I33" s="1"/>
      <c r="J33" s="1"/>
      <c r="K33" s="1">
        <f>100-(Z2/Y2)*100</f>
        <v>77.1577380952381</v>
      </c>
      <c r="L33" s="555" t="s">
        <v>19</v>
      </c>
      <c r="M33" s="89" t="s">
        <v>25</v>
      </c>
      <c r="N33" s="2"/>
      <c r="O33" s="7">
        <v>25</v>
      </c>
      <c r="P33" s="7" t="s">
        <v>23</v>
      </c>
      <c r="Q33" s="1" t="s">
        <v>22</v>
      </c>
      <c r="R33" s="1"/>
      <c r="S33" s="1"/>
      <c r="T33" s="5">
        <f>(AA2-O33)/AA2*100</f>
        <v>10.714285714285714</v>
      </c>
      <c r="U33" s="1" t="s">
        <v>19</v>
      </c>
    </row>
    <row r="34" spans="1:21" ht="12.75">
      <c r="A34" s="1" t="s">
        <v>20</v>
      </c>
      <c r="B34" s="1"/>
      <c r="C34" s="68">
        <v>0</v>
      </c>
      <c r="D34" s="1"/>
      <c r="E34" s="68"/>
      <c r="F34" s="68" t="s">
        <v>167</v>
      </c>
      <c r="G34" s="1"/>
      <c r="H34" s="1"/>
      <c r="I34" s="1"/>
      <c r="J34" s="1"/>
      <c r="K34" s="204">
        <f>C34/AA2*100</f>
        <v>0</v>
      </c>
      <c r="L34" s="1" t="s">
        <v>19</v>
      </c>
      <c r="M34" s="68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68"/>
      <c r="D35" s="1"/>
      <c r="E35" s="68"/>
      <c r="F35" s="68"/>
      <c r="G35" s="1"/>
      <c r="H35" s="1"/>
      <c r="I35" s="1"/>
      <c r="J35" s="1"/>
      <c r="K35" s="204"/>
      <c r="L35" s="1"/>
      <c r="M35" s="68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"/>
      <c r="C36" s="68"/>
      <c r="D36" s="1"/>
      <c r="E36" s="68"/>
      <c r="F36" s="68"/>
      <c r="G36" s="1"/>
      <c r="H36" s="1"/>
      <c r="I36" s="1"/>
      <c r="J36" s="1"/>
      <c r="K36" s="204"/>
      <c r="L36" s="1"/>
      <c r="M36" s="68"/>
      <c r="N36" s="1"/>
      <c r="O36" s="1"/>
      <c r="P36" s="1"/>
      <c r="Q36" s="1"/>
      <c r="R36" s="1"/>
      <c r="S36" s="1"/>
      <c r="T36" s="1"/>
      <c r="U36" s="1"/>
    </row>
    <row r="37" spans="1:21" ht="12.75">
      <c r="A37" s="1"/>
      <c r="B37" s="120" t="s">
        <v>191</v>
      </c>
      <c r="C37" s="120"/>
      <c r="D37" s="120"/>
      <c r="E37" s="68"/>
      <c r="F37" s="89" t="s">
        <v>6</v>
      </c>
      <c r="G37" s="2"/>
      <c r="H37" s="2"/>
      <c r="I37" s="2"/>
      <c r="J37" s="2"/>
      <c r="K37" s="2"/>
      <c r="L37" s="2"/>
      <c r="M37" s="89"/>
      <c r="N37" s="1"/>
      <c r="O37" s="1"/>
      <c r="P37" s="1"/>
      <c r="Q37" s="619" t="s">
        <v>7</v>
      </c>
      <c r="R37" s="619"/>
      <c r="S37" s="619"/>
      <c r="T37" s="619"/>
      <c r="U37" s="619"/>
    </row>
  </sheetData>
  <sheetProtection/>
  <mergeCells count="4">
    <mergeCell ref="A1:T1"/>
    <mergeCell ref="A2:R2"/>
    <mergeCell ref="A33:E33"/>
    <mergeCell ref="Q37:U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AE25"/>
  <sheetViews>
    <sheetView zoomScale="90" zoomScaleNormal="90" zoomScalePageLayoutView="0" workbookViewId="0" topLeftCell="A1">
      <selection activeCell="A21" sqref="A21:X27"/>
    </sheetView>
  </sheetViews>
  <sheetFormatPr defaultColWidth="9.00390625" defaultRowHeight="12.75"/>
  <cols>
    <col min="1" max="1" width="3.25390625" style="0" customWidth="1"/>
    <col min="2" max="2" width="36.75390625" style="0" customWidth="1"/>
    <col min="3" max="4" width="4.125" style="0" customWidth="1"/>
    <col min="5" max="5" width="6.625" style="0" customWidth="1"/>
    <col min="6" max="6" width="4.875" style="0" customWidth="1"/>
    <col min="7" max="7" width="6.625" style="0" customWidth="1"/>
    <col min="8" max="8" width="6.125" style="0" customWidth="1"/>
    <col min="9" max="15" width="7.125" style="0" customWidth="1"/>
    <col min="16" max="16" width="7.125" style="87" customWidth="1"/>
    <col min="17" max="17" width="7.375" style="0" customWidth="1"/>
    <col min="18" max="18" width="8.875" style="0" customWidth="1"/>
    <col min="19" max="19" width="5.625" style="0" customWidth="1"/>
    <col min="20" max="20" width="6.00390625" style="0" customWidth="1"/>
    <col min="21" max="24" width="4.625" style="0" customWidth="1"/>
    <col min="30" max="30" width="16.25390625" style="0" customWidth="1"/>
  </cols>
  <sheetData>
    <row r="1" spans="1:24" ht="27.75" customHeight="1">
      <c r="A1" s="618" t="s">
        <v>173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618"/>
      <c r="X1" s="618"/>
    </row>
    <row r="2" spans="1:31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AC2" s="4"/>
      <c r="AE2" s="4"/>
    </row>
    <row r="3" spans="1:31" ht="51" customHeight="1" thickBot="1">
      <c r="A3" s="649" t="s">
        <v>0</v>
      </c>
      <c r="B3" s="651" t="s">
        <v>1</v>
      </c>
      <c r="C3" s="654" t="s">
        <v>127</v>
      </c>
      <c r="D3" s="654"/>
      <c r="E3" s="654"/>
      <c r="F3" s="654"/>
      <c r="G3" s="654"/>
      <c r="H3" s="655"/>
      <c r="I3" s="656" t="s">
        <v>128</v>
      </c>
      <c r="J3" s="657"/>
      <c r="K3" s="657"/>
      <c r="L3" s="657"/>
      <c r="M3" s="657"/>
      <c r="N3" s="657"/>
      <c r="O3" s="657"/>
      <c r="P3" s="657"/>
      <c r="Q3" s="657"/>
      <c r="R3" s="657"/>
      <c r="S3" s="664" t="s">
        <v>28</v>
      </c>
      <c r="T3" s="660" t="s">
        <v>10</v>
      </c>
      <c r="U3" s="661" t="s">
        <v>4</v>
      </c>
      <c r="V3" s="661" t="s">
        <v>3</v>
      </c>
      <c r="W3" s="661" t="s">
        <v>2</v>
      </c>
      <c r="X3" s="661" t="s">
        <v>34</v>
      </c>
      <c r="AC3" s="4"/>
      <c r="AE3" s="4"/>
    </row>
    <row r="4" spans="1:30" ht="138.75" customHeight="1" thickBot="1">
      <c r="A4" s="650"/>
      <c r="B4" s="652"/>
      <c r="C4" s="284"/>
      <c r="D4" s="213"/>
      <c r="E4" s="331"/>
      <c r="F4" s="54"/>
      <c r="G4" s="213"/>
      <c r="H4" s="332"/>
      <c r="I4" s="125" t="s">
        <v>97</v>
      </c>
      <c r="J4" s="122" t="s">
        <v>98</v>
      </c>
      <c r="K4" s="122" t="s">
        <v>146</v>
      </c>
      <c r="L4" s="27" t="s">
        <v>101</v>
      </c>
      <c r="M4" s="27" t="s">
        <v>147</v>
      </c>
      <c r="N4" s="144" t="s">
        <v>145</v>
      </c>
      <c r="O4" s="144" t="s">
        <v>183</v>
      </c>
      <c r="P4" s="27" t="s">
        <v>133</v>
      </c>
      <c r="Q4" s="121" t="s">
        <v>114</v>
      </c>
      <c r="R4" s="144" t="s">
        <v>148</v>
      </c>
      <c r="S4" s="665"/>
      <c r="T4" s="660"/>
      <c r="U4" s="661"/>
      <c r="V4" s="661"/>
      <c r="W4" s="661"/>
      <c r="X4" s="661"/>
      <c r="AD4" s="1"/>
    </row>
    <row r="5" spans="1:31" ht="16.5" customHeight="1" thickBot="1">
      <c r="A5" s="14">
        <v>1</v>
      </c>
      <c r="B5" s="336">
        <v>1921020508</v>
      </c>
      <c r="C5" s="245"/>
      <c r="D5" s="106"/>
      <c r="E5" s="107"/>
      <c r="F5" s="107"/>
      <c r="G5" s="106"/>
      <c r="H5" s="324"/>
      <c r="I5" s="76">
        <v>4</v>
      </c>
      <c r="J5" s="13">
        <v>5</v>
      </c>
      <c r="K5" s="13">
        <v>4</v>
      </c>
      <c r="L5" s="362">
        <v>4</v>
      </c>
      <c r="M5" s="13">
        <v>5</v>
      </c>
      <c r="N5" s="77" t="s">
        <v>135</v>
      </c>
      <c r="O5" s="77">
        <v>5</v>
      </c>
      <c r="P5" s="38">
        <v>4</v>
      </c>
      <c r="Q5" s="77" t="s">
        <v>135</v>
      </c>
      <c r="R5" s="77" t="s">
        <v>135</v>
      </c>
      <c r="S5" s="227">
        <f aca="true" t="shared" si="0" ref="S5:S10">(I5+J5+K5+L5+M5+O5+P5)/7</f>
        <v>4.428571428571429</v>
      </c>
      <c r="T5" s="193"/>
      <c r="U5" s="153"/>
      <c r="V5" s="154"/>
      <c r="W5" s="153"/>
      <c r="X5" s="288"/>
      <c r="AD5" s="67"/>
      <c r="AE5" s="1"/>
    </row>
    <row r="6" spans="1:31" ht="16.5" customHeight="1" thickBot="1">
      <c r="A6" s="14">
        <v>2</v>
      </c>
      <c r="B6" s="336">
        <v>1940020110</v>
      </c>
      <c r="C6" s="266"/>
      <c r="D6" s="38"/>
      <c r="E6" s="13"/>
      <c r="F6" s="13"/>
      <c r="G6" s="38"/>
      <c r="H6" s="269"/>
      <c r="I6" s="76">
        <v>4</v>
      </c>
      <c r="J6" s="13">
        <v>5</v>
      </c>
      <c r="K6" s="13">
        <v>4</v>
      </c>
      <c r="L6" s="362">
        <v>4</v>
      </c>
      <c r="M6" s="13">
        <v>5</v>
      </c>
      <c r="N6" s="77" t="s">
        <v>135</v>
      </c>
      <c r="O6" s="77">
        <v>4</v>
      </c>
      <c r="P6" s="38">
        <v>4</v>
      </c>
      <c r="Q6" s="77" t="s">
        <v>135</v>
      </c>
      <c r="R6" s="77" t="s">
        <v>135</v>
      </c>
      <c r="S6" s="227">
        <f t="shared" si="0"/>
        <v>4.285714285714286</v>
      </c>
      <c r="T6" s="193"/>
      <c r="U6" s="153"/>
      <c r="V6" s="154"/>
      <c r="W6" s="153"/>
      <c r="X6" s="288"/>
      <c r="AD6" s="68"/>
      <c r="AE6" s="1"/>
    </row>
    <row r="7" spans="1:31" ht="16.5" customHeight="1" thickBot="1">
      <c r="A7" s="14">
        <v>3</v>
      </c>
      <c r="B7" s="336">
        <v>1921020514</v>
      </c>
      <c r="C7" s="266"/>
      <c r="D7" s="38"/>
      <c r="E7" s="13"/>
      <c r="F7" s="13"/>
      <c r="G7" s="38"/>
      <c r="H7" s="269"/>
      <c r="I7" s="76">
        <v>4</v>
      </c>
      <c r="J7" s="13">
        <v>4</v>
      </c>
      <c r="K7" s="13">
        <v>3</v>
      </c>
      <c r="L7" s="362">
        <v>3</v>
      </c>
      <c r="M7" s="13">
        <v>4</v>
      </c>
      <c r="N7" s="77" t="s">
        <v>135</v>
      </c>
      <c r="O7" s="77">
        <v>5</v>
      </c>
      <c r="P7" s="38">
        <v>4</v>
      </c>
      <c r="Q7" s="77" t="s">
        <v>135</v>
      </c>
      <c r="R7" s="77" t="s">
        <v>135</v>
      </c>
      <c r="S7" s="227">
        <f t="shared" si="0"/>
        <v>3.857142857142857</v>
      </c>
      <c r="T7" s="193"/>
      <c r="U7" s="153"/>
      <c r="V7" s="154"/>
      <c r="W7" s="153"/>
      <c r="X7" s="288"/>
      <c r="AD7" s="66"/>
      <c r="AE7" s="1"/>
    </row>
    <row r="8" spans="1:31" ht="16.5" customHeight="1" thickBot="1">
      <c r="A8" s="14">
        <v>4</v>
      </c>
      <c r="B8" s="336">
        <v>1938020101</v>
      </c>
      <c r="C8" s="266"/>
      <c r="D8" s="38"/>
      <c r="E8" s="13"/>
      <c r="F8" s="13"/>
      <c r="G8" s="38"/>
      <c r="H8" s="269"/>
      <c r="I8" s="76">
        <v>4</v>
      </c>
      <c r="J8" s="13">
        <v>4</v>
      </c>
      <c r="K8" s="71">
        <v>2</v>
      </c>
      <c r="L8" s="362">
        <v>4</v>
      </c>
      <c r="M8" s="13">
        <v>5</v>
      </c>
      <c r="N8" s="75" t="s">
        <v>132</v>
      </c>
      <c r="O8" s="75">
        <v>2</v>
      </c>
      <c r="P8" s="38">
        <v>4</v>
      </c>
      <c r="Q8" s="75" t="s">
        <v>132</v>
      </c>
      <c r="R8" s="75" t="s">
        <v>132</v>
      </c>
      <c r="S8" s="227">
        <f t="shared" si="0"/>
        <v>3.5714285714285716</v>
      </c>
      <c r="T8" s="193"/>
      <c r="U8" s="153"/>
      <c r="V8" s="154"/>
      <c r="W8" s="153"/>
      <c r="X8" s="288"/>
      <c r="AD8" s="69"/>
      <c r="AE8" s="1"/>
    </row>
    <row r="9" spans="1:31" ht="16.5" customHeight="1" thickBot="1">
      <c r="A9" s="14">
        <v>5</v>
      </c>
      <c r="B9" s="336">
        <v>1921020513</v>
      </c>
      <c r="C9" s="266"/>
      <c r="D9" s="38"/>
      <c r="E9" s="13"/>
      <c r="F9" s="13"/>
      <c r="G9" s="38"/>
      <c r="H9" s="269"/>
      <c r="I9" s="76">
        <v>4</v>
      </c>
      <c r="J9" s="71">
        <v>2</v>
      </c>
      <c r="K9" s="71">
        <v>2</v>
      </c>
      <c r="L9" s="363">
        <v>2</v>
      </c>
      <c r="M9" s="13">
        <v>5</v>
      </c>
      <c r="N9" s="75" t="s">
        <v>132</v>
      </c>
      <c r="O9" s="75">
        <v>2</v>
      </c>
      <c r="P9" s="38">
        <v>4</v>
      </c>
      <c r="Q9" s="75" t="s">
        <v>132</v>
      </c>
      <c r="R9" s="75" t="s">
        <v>132</v>
      </c>
      <c r="S9" s="227">
        <f t="shared" si="0"/>
        <v>3</v>
      </c>
      <c r="T9" s="193">
        <v>1</v>
      </c>
      <c r="U9" s="153"/>
      <c r="V9" s="154"/>
      <c r="W9" s="153"/>
      <c r="X9" s="288"/>
      <c r="AD9" s="66"/>
      <c r="AE9" s="1"/>
    </row>
    <row r="10" spans="1:31" ht="16.5" customHeight="1" thickBot="1">
      <c r="A10" s="14">
        <v>6</v>
      </c>
      <c r="B10" s="336">
        <v>1940020109</v>
      </c>
      <c r="C10" s="266"/>
      <c r="D10" s="38"/>
      <c r="E10" s="13"/>
      <c r="F10" s="13"/>
      <c r="G10" s="38"/>
      <c r="H10" s="269"/>
      <c r="I10" s="76">
        <v>4</v>
      </c>
      <c r="J10" s="13">
        <v>3</v>
      </c>
      <c r="K10" s="71">
        <v>2</v>
      </c>
      <c r="L10" s="362">
        <v>3</v>
      </c>
      <c r="M10" s="13">
        <v>4</v>
      </c>
      <c r="N10" s="75" t="s">
        <v>132</v>
      </c>
      <c r="O10" s="75">
        <v>2</v>
      </c>
      <c r="P10" s="38">
        <v>3</v>
      </c>
      <c r="Q10" s="75" t="s">
        <v>132</v>
      </c>
      <c r="R10" s="75" t="s">
        <v>132</v>
      </c>
      <c r="S10" s="227">
        <f t="shared" si="0"/>
        <v>3</v>
      </c>
      <c r="T10" s="193"/>
      <c r="U10" s="193"/>
      <c r="V10" s="153"/>
      <c r="W10" s="154"/>
      <c r="X10" s="288"/>
      <c r="AD10" s="68"/>
      <c r="AE10" s="1"/>
    </row>
    <row r="11" spans="1:31" ht="16.5" customHeight="1" thickBot="1">
      <c r="A11" s="14">
        <v>7</v>
      </c>
      <c r="B11" s="336">
        <v>1921020518</v>
      </c>
      <c r="C11" s="266"/>
      <c r="D11" s="38"/>
      <c r="E11" s="13"/>
      <c r="F11" s="13"/>
      <c r="G11" s="38"/>
      <c r="H11" s="269"/>
      <c r="I11" s="76">
        <v>4</v>
      </c>
      <c r="J11" s="13">
        <v>4</v>
      </c>
      <c r="K11" s="71">
        <v>2</v>
      </c>
      <c r="L11" s="363">
        <v>2</v>
      </c>
      <c r="M11" s="71" t="s">
        <v>61</v>
      </c>
      <c r="N11" s="75" t="s">
        <v>132</v>
      </c>
      <c r="O11" s="75">
        <v>2</v>
      </c>
      <c r="P11" s="38">
        <v>4</v>
      </c>
      <c r="Q11" s="75" t="s">
        <v>132</v>
      </c>
      <c r="R11" s="77" t="s">
        <v>135</v>
      </c>
      <c r="S11" s="227">
        <v>2.9</v>
      </c>
      <c r="T11" s="193"/>
      <c r="U11" s="153"/>
      <c r="V11" s="154"/>
      <c r="W11" s="153"/>
      <c r="X11" s="288"/>
      <c r="AD11" s="66"/>
      <c r="AE11" s="1"/>
    </row>
    <row r="12" spans="1:31" ht="16.5" customHeight="1" thickBot="1">
      <c r="A12" s="14">
        <v>8</v>
      </c>
      <c r="B12" s="336">
        <v>1940020103</v>
      </c>
      <c r="C12" s="266"/>
      <c r="D12" s="38"/>
      <c r="E12" s="13"/>
      <c r="F12" s="13"/>
      <c r="G12" s="38"/>
      <c r="H12" s="269"/>
      <c r="I12" s="76">
        <v>4</v>
      </c>
      <c r="J12" s="71">
        <v>2</v>
      </c>
      <c r="K12" s="71">
        <v>2</v>
      </c>
      <c r="L12" s="363">
        <v>2</v>
      </c>
      <c r="M12" s="71" t="s">
        <v>61</v>
      </c>
      <c r="N12" s="75" t="s">
        <v>132</v>
      </c>
      <c r="O12" s="75">
        <v>2</v>
      </c>
      <c r="P12" s="38">
        <v>3</v>
      </c>
      <c r="Q12" s="75" t="s">
        <v>132</v>
      </c>
      <c r="R12" s="77" t="s">
        <v>135</v>
      </c>
      <c r="S12" s="227">
        <v>2.4</v>
      </c>
      <c r="T12" s="193">
        <v>1</v>
      </c>
      <c r="U12" s="193"/>
      <c r="V12" s="153"/>
      <c r="W12" s="154"/>
      <c r="X12" s="288"/>
      <c r="AD12" s="67"/>
      <c r="AE12" s="1"/>
    </row>
    <row r="13" spans="1:31" ht="16.5" customHeight="1" thickBot="1">
      <c r="A13" s="14">
        <v>9</v>
      </c>
      <c r="B13" s="336">
        <v>1921020501</v>
      </c>
      <c r="C13" s="266"/>
      <c r="D13" s="38"/>
      <c r="E13" s="13"/>
      <c r="F13" s="13"/>
      <c r="G13" s="38"/>
      <c r="H13" s="269"/>
      <c r="I13" s="76">
        <v>4</v>
      </c>
      <c r="J13" s="13">
        <v>4</v>
      </c>
      <c r="K13" s="71">
        <v>2</v>
      </c>
      <c r="L13" s="364">
        <v>4</v>
      </c>
      <c r="M13" s="13">
        <v>5</v>
      </c>
      <c r="N13" s="75" t="s">
        <v>132</v>
      </c>
      <c r="O13" s="75">
        <v>2</v>
      </c>
      <c r="P13" s="38">
        <v>4</v>
      </c>
      <c r="Q13" s="75" t="s">
        <v>132</v>
      </c>
      <c r="R13" s="75" t="s">
        <v>132</v>
      </c>
      <c r="S13" s="227">
        <f aca="true" t="shared" si="1" ref="S13:S18">(I13+J13+K13+L13+M13+O13+P13)/7</f>
        <v>3.5714285714285716</v>
      </c>
      <c r="T13" s="193"/>
      <c r="U13" s="153"/>
      <c r="V13" s="154"/>
      <c r="W13" s="153"/>
      <c r="X13" s="288"/>
      <c r="AD13" s="67"/>
      <c r="AE13" s="1"/>
    </row>
    <row r="14" spans="1:31" ht="16.5" customHeight="1" thickBot="1">
      <c r="A14" s="14">
        <v>10</v>
      </c>
      <c r="B14" s="336">
        <v>2021020503</v>
      </c>
      <c r="C14" s="266"/>
      <c r="D14" s="38"/>
      <c r="E14" s="13"/>
      <c r="F14" s="13"/>
      <c r="G14" s="38"/>
      <c r="H14" s="269"/>
      <c r="I14" s="76">
        <v>4</v>
      </c>
      <c r="J14" s="13">
        <v>3</v>
      </c>
      <c r="K14" s="71">
        <v>2</v>
      </c>
      <c r="L14" s="365">
        <v>3</v>
      </c>
      <c r="M14" s="13">
        <v>4</v>
      </c>
      <c r="N14" s="75" t="s">
        <v>132</v>
      </c>
      <c r="O14" s="75">
        <v>2</v>
      </c>
      <c r="P14" s="38">
        <v>3</v>
      </c>
      <c r="Q14" s="75" t="s">
        <v>132</v>
      </c>
      <c r="R14" s="77" t="s">
        <v>135</v>
      </c>
      <c r="S14" s="227">
        <f t="shared" si="1"/>
        <v>3</v>
      </c>
      <c r="T14" s="193"/>
      <c r="U14" s="153"/>
      <c r="V14" s="154"/>
      <c r="W14" s="153"/>
      <c r="X14" s="288"/>
      <c r="AD14" s="67"/>
      <c r="AE14" s="1"/>
    </row>
    <row r="15" spans="1:24" ht="16.5" customHeight="1" thickBot="1">
      <c r="A15" s="14">
        <v>11</v>
      </c>
      <c r="B15" s="336">
        <v>1940020106</v>
      </c>
      <c r="C15" s="266"/>
      <c r="D15" s="38"/>
      <c r="E15" s="13"/>
      <c r="F15" s="13"/>
      <c r="G15" s="38"/>
      <c r="H15" s="269"/>
      <c r="I15" s="76">
        <v>4</v>
      </c>
      <c r="J15" s="71">
        <v>2</v>
      </c>
      <c r="K15" s="71">
        <v>3</v>
      </c>
      <c r="L15" s="365">
        <v>3</v>
      </c>
      <c r="M15" s="71">
        <v>2</v>
      </c>
      <c r="N15" s="75" t="s">
        <v>132</v>
      </c>
      <c r="O15" s="75">
        <v>2</v>
      </c>
      <c r="P15" s="38">
        <v>3</v>
      </c>
      <c r="Q15" s="75" t="s">
        <v>132</v>
      </c>
      <c r="R15" s="75" t="s">
        <v>132</v>
      </c>
      <c r="S15" s="227">
        <f t="shared" si="1"/>
        <v>2.7142857142857144</v>
      </c>
      <c r="T15" s="193">
        <v>1</v>
      </c>
      <c r="U15" s="153"/>
      <c r="V15" s="154"/>
      <c r="W15" s="153"/>
      <c r="X15" s="288"/>
    </row>
    <row r="16" spans="1:24" ht="16.5" customHeight="1" thickBot="1">
      <c r="A16" s="14">
        <v>12</v>
      </c>
      <c r="B16" s="337" t="s">
        <v>121</v>
      </c>
      <c r="C16" s="266"/>
      <c r="D16" s="38"/>
      <c r="E16" s="13"/>
      <c r="F16" s="13"/>
      <c r="G16" s="38"/>
      <c r="H16" s="269"/>
      <c r="I16" s="76">
        <v>5</v>
      </c>
      <c r="J16" s="71">
        <v>2</v>
      </c>
      <c r="K16" s="71">
        <v>2</v>
      </c>
      <c r="L16" s="366">
        <v>2</v>
      </c>
      <c r="M16" s="71">
        <v>2</v>
      </c>
      <c r="N16" s="75" t="s">
        <v>132</v>
      </c>
      <c r="O16" s="75">
        <v>2</v>
      </c>
      <c r="P16" s="38">
        <v>4</v>
      </c>
      <c r="Q16" s="75" t="s">
        <v>132</v>
      </c>
      <c r="R16" s="75" t="s">
        <v>132</v>
      </c>
      <c r="S16" s="227">
        <f t="shared" si="1"/>
        <v>2.7142857142857144</v>
      </c>
      <c r="T16" s="193">
        <v>1</v>
      </c>
      <c r="U16" s="153"/>
      <c r="V16" s="154"/>
      <c r="W16" s="153"/>
      <c r="X16" s="288"/>
    </row>
    <row r="17" spans="1:24" ht="16.5" customHeight="1" thickBot="1">
      <c r="A17" s="14">
        <v>13</v>
      </c>
      <c r="B17" s="337" t="s">
        <v>122</v>
      </c>
      <c r="C17" s="266"/>
      <c r="D17" s="38"/>
      <c r="E17" s="13"/>
      <c r="F17" s="13"/>
      <c r="G17" s="38"/>
      <c r="H17" s="269"/>
      <c r="I17" s="76">
        <v>5</v>
      </c>
      <c r="J17" s="13">
        <v>5</v>
      </c>
      <c r="K17" s="13">
        <v>5</v>
      </c>
      <c r="L17" s="365">
        <v>5</v>
      </c>
      <c r="M17" s="13">
        <v>5</v>
      </c>
      <c r="N17" s="77" t="s">
        <v>135</v>
      </c>
      <c r="O17" s="39">
        <v>5</v>
      </c>
      <c r="P17" s="38">
        <v>5</v>
      </c>
      <c r="Q17" s="77" t="s">
        <v>135</v>
      </c>
      <c r="R17" s="77" t="s">
        <v>135</v>
      </c>
      <c r="S17" s="227">
        <f t="shared" si="1"/>
        <v>5</v>
      </c>
      <c r="T17" s="193"/>
      <c r="U17" s="193"/>
      <c r="V17" s="153"/>
      <c r="W17" s="154"/>
      <c r="X17" s="288"/>
    </row>
    <row r="18" spans="1:24" ht="16.5" customHeight="1" thickBot="1">
      <c r="A18" s="98">
        <v>14</v>
      </c>
      <c r="B18" s="337" t="s">
        <v>123</v>
      </c>
      <c r="C18" s="271"/>
      <c r="D18" s="200"/>
      <c r="E18" s="201"/>
      <c r="F18" s="201"/>
      <c r="G18" s="200"/>
      <c r="H18" s="335"/>
      <c r="I18" s="76">
        <v>4</v>
      </c>
      <c r="J18" s="201">
        <v>4</v>
      </c>
      <c r="K18" s="201">
        <v>4</v>
      </c>
      <c r="L18" s="365">
        <v>4</v>
      </c>
      <c r="M18" s="201">
        <v>5</v>
      </c>
      <c r="N18" s="217" t="s">
        <v>135</v>
      </c>
      <c r="O18" s="200">
        <v>4</v>
      </c>
      <c r="P18" s="200">
        <v>4</v>
      </c>
      <c r="Q18" s="77" t="s">
        <v>135</v>
      </c>
      <c r="R18" s="77" t="s">
        <v>135</v>
      </c>
      <c r="S18" s="227">
        <f t="shared" si="1"/>
        <v>4.142857142857143</v>
      </c>
      <c r="T18" s="208"/>
      <c r="U18" s="155"/>
      <c r="V18" s="156"/>
      <c r="W18" s="155"/>
      <c r="X18" s="288"/>
    </row>
    <row r="19" spans="1:24" ht="16.5" thickBot="1">
      <c r="A19" s="62"/>
      <c r="B19" s="63" t="s">
        <v>8</v>
      </c>
      <c r="C19" s="333"/>
      <c r="D19" s="334"/>
      <c r="E19" s="334"/>
      <c r="F19" s="262"/>
      <c r="G19" s="262"/>
      <c r="H19" s="211"/>
      <c r="I19" s="126"/>
      <c r="J19" s="20"/>
      <c r="K19" s="20"/>
      <c r="L19" s="20"/>
      <c r="M19" s="20"/>
      <c r="N19" s="20"/>
      <c r="O19" s="20"/>
      <c r="P19" s="86"/>
      <c r="Q19" s="20"/>
      <c r="R19" s="20"/>
      <c r="S19" s="222"/>
      <c r="T19" s="22"/>
      <c r="U19" s="64">
        <f>SUM(U5:U18)</f>
        <v>0</v>
      </c>
      <c r="V19" s="6">
        <f>SUM(V5:V18)</f>
        <v>0</v>
      </c>
      <c r="W19" s="6">
        <f>SUM(W5:W18)</f>
        <v>0</v>
      </c>
      <c r="X19" s="6">
        <f>SUM(X5:X18)</f>
        <v>0</v>
      </c>
    </row>
    <row r="20" spans="1:25" ht="12.75">
      <c r="A20" s="620"/>
      <c r="B20" s="620"/>
      <c r="C20" s="620"/>
      <c r="D20" s="620"/>
      <c r="E20" s="620"/>
      <c r="F20" s="620"/>
      <c r="G20" s="620"/>
      <c r="H20" s="620"/>
      <c r="I20" s="620"/>
      <c r="J20" s="105"/>
      <c r="K20" s="1"/>
      <c r="L20" s="1"/>
      <c r="M20" s="1"/>
      <c r="N20" s="1"/>
      <c r="O20" s="1"/>
      <c r="P20" s="68"/>
      <c r="Q20" s="1"/>
      <c r="R20" s="1"/>
      <c r="S20" s="220"/>
      <c r="T20" s="7"/>
      <c r="U20" s="1"/>
      <c r="V20" s="1"/>
      <c r="W20" s="1"/>
      <c r="X20" s="5"/>
      <c r="Y20" s="1"/>
    </row>
    <row r="21" spans="1:25" ht="12.75">
      <c r="A21" s="1"/>
      <c r="B21" s="278" t="s">
        <v>177</v>
      </c>
      <c r="C21" s="119" t="s">
        <v>182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2" t="s">
        <v>175</v>
      </c>
      <c r="R21" s="2"/>
      <c r="S21" s="2"/>
      <c r="T21" s="120" t="s">
        <v>176</v>
      </c>
      <c r="U21" s="119"/>
      <c r="V21" s="26"/>
      <c r="W21" s="119"/>
      <c r="X21" s="1"/>
      <c r="Y21" s="1"/>
    </row>
    <row r="22" spans="1:25" ht="12.75">
      <c r="A22" s="1"/>
      <c r="B22" s="118" t="s">
        <v>124</v>
      </c>
      <c r="C22" s="118"/>
      <c r="D22" s="118"/>
      <c r="E22" s="118"/>
      <c r="F22" s="118"/>
      <c r="G22" s="118"/>
      <c r="H22" s="118"/>
      <c r="I22" s="120"/>
      <c r="J22" s="120"/>
      <c r="K22" s="120" t="s">
        <v>125</v>
      </c>
      <c r="L22" s="120"/>
      <c r="M22" s="120"/>
      <c r="N22" s="120"/>
      <c r="O22" s="120"/>
      <c r="P22" s="120"/>
      <c r="Q22" s="120"/>
      <c r="R22" s="120"/>
      <c r="S22" s="120"/>
      <c r="T22" s="119"/>
      <c r="U22" s="119"/>
      <c r="V22" s="119"/>
      <c r="W22" s="119"/>
      <c r="X22" s="2"/>
      <c r="Y22" s="2"/>
    </row>
    <row r="23" spans="1:25" ht="12.75">
      <c r="A23" s="1"/>
      <c r="B23" s="624" t="s">
        <v>151</v>
      </c>
      <c r="C23" s="624"/>
      <c r="D23" s="624"/>
      <c r="E23" s="624"/>
      <c r="F23" s="624"/>
      <c r="G23" s="624"/>
      <c r="H23" s="624"/>
      <c r="I23" s="624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9"/>
      <c r="V23" s="120"/>
      <c r="W23" s="120"/>
      <c r="X23" s="2"/>
      <c r="Y23" s="2"/>
    </row>
    <row r="24" spans="1:25" ht="12.75">
      <c r="A24" s="1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19"/>
      <c r="X24" s="1"/>
      <c r="Y24" s="1"/>
    </row>
    <row r="25" spans="2:25" ht="12.75">
      <c r="B25" s="120" t="s">
        <v>126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05"/>
      <c r="U25" s="663"/>
      <c r="V25" s="663"/>
      <c r="X25" s="2"/>
      <c r="Y25" s="2"/>
    </row>
  </sheetData>
  <sheetProtection/>
  <mergeCells count="15">
    <mergeCell ref="W3:W4"/>
    <mergeCell ref="X3:X4"/>
    <mergeCell ref="A20:I20"/>
    <mergeCell ref="B23:I23"/>
    <mergeCell ref="U25:V25"/>
    <mergeCell ref="A1:X1"/>
    <mergeCell ref="A2:U2"/>
    <mergeCell ref="A3:A4"/>
    <mergeCell ref="B3:B4"/>
    <mergeCell ref="C3:H3"/>
    <mergeCell ref="I3:R3"/>
    <mergeCell ref="S3:S4"/>
    <mergeCell ref="T3:T4"/>
    <mergeCell ref="U3:U4"/>
    <mergeCell ref="V3:V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4"/>
  <sheetViews>
    <sheetView zoomScalePageLayoutView="0" workbookViewId="0" topLeftCell="A2">
      <selection activeCell="Z12" sqref="Z12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4.125" style="87" customWidth="1"/>
    <col min="4" max="4" width="4.125" style="0" customWidth="1"/>
    <col min="5" max="5" width="4.25390625" style="87" customWidth="1"/>
    <col min="6" max="6" width="4.375" style="87" customWidth="1"/>
    <col min="7" max="7" width="4.125" style="0" customWidth="1"/>
    <col min="8" max="8" width="4.75390625" style="0" customWidth="1"/>
    <col min="9" max="12" width="4.875" style="87" customWidth="1"/>
    <col min="13" max="13" width="6.375" style="87" customWidth="1"/>
    <col min="14" max="14" width="5.25390625" style="0" customWidth="1"/>
    <col min="15" max="16" width="6.00390625" style="0" customWidth="1"/>
    <col min="17" max="17" width="5.875" style="0" customWidth="1"/>
    <col min="18" max="18" width="4.625" style="0" customWidth="1"/>
    <col min="19" max="19" width="4.75390625" style="0" customWidth="1"/>
    <col min="20" max="20" width="4.375" style="0" customWidth="1"/>
    <col min="25" max="25" width="11.25390625" style="0" customWidth="1"/>
    <col min="26" max="26" width="16.25390625" style="0" customWidth="1"/>
  </cols>
  <sheetData>
    <row r="1" spans="1:27" ht="42" customHeight="1">
      <c r="A1" s="618" t="s">
        <v>262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40"/>
      <c r="Y1" s="205" t="s">
        <v>258</v>
      </c>
      <c r="Z1" s="205" t="s">
        <v>17</v>
      </c>
      <c r="AA1" s="205" t="s">
        <v>18</v>
      </c>
    </row>
    <row r="2" spans="1:27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Y2" s="405">
        <v>2100</v>
      </c>
      <c r="Z2" s="343">
        <v>195</v>
      </c>
      <c r="AA2" s="405">
        <v>15</v>
      </c>
    </row>
    <row r="3" spans="1:21" ht="148.5" customHeight="1" thickBot="1">
      <c r="A3" s="42" t="s">
        <v>0</v>
      </c>
      <c r="B3" s="43" t="s">
        <v>1</v>
      </c>
      <c r="C3" s="506" t="s">
        <v>11</v>
      </c>
      <c r="D3" s="506" t="s">
        <v>13</v>
      </c>
      <c r="E3" s="506" t="s">
        <v>253</v>
      </c>
      <c r="F3" s="507" t="s">
        <v>254</v>
      </c>
      <c r="G3" s="508" t="s">
        <v>186</v>
      </c>
      <c r="H3" s="511" t="s">
        <v>255</v>
      </c>
      <c r="I3" s="505" t="s">
        <v>227</v>
      </c>
      <c r="J3" s="617" t="s">
        <v>230</v>
      </c>
      <c r="K3" s="505" t="s">
        <v>106</v>
      </c>
      <c r="L3" s="505" t="s">
        <v>231</v>
      </c>
      <c r="M3" s="572" t="s">
        <v>259</v>
      </c>
      <c r="N3" s="395" t="s">
        <v>28</v>
      </c>
      <c r="O3" s="454" t="s">
        <v>29</v>
      </c>
      <c r="P3" s="56" t="s">
        <v>9</v>
      </c>
      <c r="Q3" s="398" t="s">
        <v>4</v>
      </c>
      <c r="R3" s="395" t="s">
        <v>3</v>
      </c>
      <c r="S3" s="399" t="s">
        <v>2</v>
      </c>
      <c r="T3" s="395" t="s">
        <v>34</v>
      </c>
      <c r="U3" s="26"/>
    </row>
    <row r="4" spans="1:22" ht="16.5" thickBot="1">
      <c r="A4" s="427">
        <v>1</v>
      </c>
      <c r="B4" s="494">
        <v>2140020109</v>
      </c>
      <c r="C4" s="610">
        <v>5</v>
      </c>
      <c r="D4" s="611">
        <v>4</v>
      </c>
      <c r="E4" s="612">
        <v>5</v>
      </c>
      <c r="F4" s="613">
        <v>5</v>
      </c>
      <c r="G4" s="611">
        <v>4</v>
      </c>
      <c r="H4" s="206">
        <v>5</v>
      </c>
      <c r="I4" s="613">
        <v>4</v>
      </c>
      <c r="J4" s="614">
        <v>5</v>
      </c>
      <c r="K4" s="614">
        <v>5</v>
      </c>
      <c r="L4" s="614">
        <v>4</v>
      </c>
      <c r="M4" s="615">
        <v>4</v>
      </c>
      <c r="N4" s="465">
        <f>(C4+D4+E4+F4+G4+H4+I4+J4+K4+L4+M4)/11</f>
        <v>4.545454545454546</v>
      </c>
      <c r="O4" s="582">
        <v>4</v>
      </c>
      <c r="P4" s="456"/>
      <c r="Q4" s="302">
        <v>41</v>
      </c>
      <c r="R4" s="302">
        <v>27</v>
      </c>
      <c r="S4" s="457">
        <v>14</v>
      </c>
      <c r="T4" s="302"/>
      <c r="U4">
        <f aca="true" t="shared" si="0" ref="U4:U18">COUNTIF(C4:M4,2)</f>
        <v>0</v>
      </c>
      <c r="V4">
        <f aca="true" t="shared" si="1" ref="V4:V18">COUNTIF(C4:M4,"&lt;=3")</f>
        <v>0</v>
      </c>
    </row>
    <row r="5" spans="1:22" ht="17.25" customHeight="1" thickBot="1">
      <c r="A5" s="427">
        <v>2</v>
      </c>
      <c r="B5" s="394">
        <v>2140020107</v>
      </c>
      <c r="C5" s="265">
        <v>5</v>
      </c>
      <c r="D5" s="81">
        <v>5</v>
      </c>
      <c r="E5" s="247">
        <v>5</v>
      </c>
      <c r="F5" s="79">
        <v>5</v>
      </c>
      <c r="G5" s="81">
        <v>5</v>
      </c>
      <c r="H5" s="78">
        <v>5</v>
      </c>
      <c r="I5" s="79">
        <v>5</v>
      </c>
      <c r="J5" s="356">
        <v>5</v>
      </c>
      <c r="K5" s="356">
        <v>5</v>
      </c>
      <c r="L5" s="356">
        <v>4</v>
      </c>
      <c r="M5" s="616">
        <v>4</v>
      </c>
      <c r="N5" s="465">
        <f aca="true" t="shared" si="2" ref="N5:N18">(C5+D5+E5+F5+G5+H5+I5+J5+K5+L5+M5)/11</f>
        <v>4.818181818181818</v>
      </c>
      <c r="O5" s="221"/>
      <c r="P5" s="396"/>
      <c r="Q5" s="253"/>
      <c r="R5" s="253"/>
      <c r="S5" s="254"/>
      <c r="T5" s="258"/>
      <c r="U5">
        <f t="shared" si="0"/>
        <v>0</v>
      </c>
      <c r="V5">
        <f t="shared" si="1"/>
        <v>0</v>
      </c>
    </row>
    <row r="6" spans="1:22" ht="16.5" thickBot="1">
      <c r="A6" s="409">
        <v>3</v>
      </c>
      <c r="B6" s="393">
        <v>2140020106</v>
      </c>
      <c r="C6" s="265">
        <v>5</v>
      </c>
      <c r="D6" s="81">
        <v>5</v>
      </c>
      <c r="E6" s="247">
        <v>5</v>
      </c>
      <c r="F6" s="79">
        <v>5</v>
      </c>
      <c r="G6" s="81">
        <v>5</v>
      </c>
      <c r="H6" s="79">
        <v>5</v>
      </c>
      <c r="I6" s="79">
        <v>5</v>
      </c>
      <c r="J6" s="79">
        <v>5</v>
      </c>
      <c r="K6" s="79">
        <v>5</v>
      </c>
      <c r="L6" s="413">
        <v>5</v>
      </c>
      <c r="M6" s="540">
        <v>5</v>
      </c>
      <c r="N6" s="465">
        <f t="shared" si="2"/>
        <v>5</v>
      </c>
      <c r="O6" s="256"/>
      <c r="P6" s="397"/>
      <c r="Q6" s="258">
        <v>8</v>
      </c>
      <c r="R6" s="258">
        <v>8</v>
      </c>
      <c r="S6" s="259"/>
      <c r="T6" s="258"/>
      <c r="U6">
        <f t="shared" si="0"/>
        <v>0</v>
      </c>
      <c r="V6">
        <f t="shared" si="1"/>
        <v>0</v>
      </c>
    </row>
    <row r="7" spans="1:22" ht="17.25" customHeight="1" thickBot="1">
      <c r="A7" s="409">
        <v>4</v>
      </c>
      <c r="B7" s="393">
        <v>2140020101</v>
      </c>
      <c r="C7" s="266">
        <v>4</v>
      </c>
      <c r="D7" s="38">
        <v>4</v>
      </c>
      <c r="E7" s="353">
        <v>2</v>
      </c>
      <c r="F7" s="77">
        <v>4</v>
      </c>
      <c r="G7" s="72">
        <v>2</v>
      </c>
      <c r="H7" s="13">
        <v>4</v>
      </c>
      <c r="I7" s="75">
        <v>2</v>
      </c>
      <c r="J7" s="13">
        <v>4</v>
      </c>
      <c r="K7" s="13">
        <v>5</v>
      </c>
      <c r="L7" s="536">
        <v>2</v>
      </c>
      <c r="M7" s="16">
        <v>3</v>
      </c>
      <c r="N7" s="465">
        <f t="shared" si="2"/>
        <v>3.272727272727273</v>
      </c>
      <c r="O7" s="256">
        <v>3</v>
      </c>
      <c r="P7" s="397">
        <v>4</v>
      </c>
      <c r="Q7" s="258"/>
      <c r="R7" s="258"/>
      <c r="S7" s="259"/>
      <c r="T7" s="258"/>
      <c r="U7">
        <f t="shared" si="0"/>
        <v>4</v>
      </c>
      <c r="V7">
        <f t="shared" si="1"/>
        <v>5</v>
      </c>
    </row>
    <row r="8" spans="1:22" ht="15.75" customHeight="1" thickBot="1">
      <c r="A8" s="409">
        <v>5</v>
      </c>
      <c r="B8" s="393">
        <v>2140020108</v>
      </c>
      <c r="C8" s="372">
        <v>4</v>
      </c>
      <c r="D8" s="38">
        <v>5</v>
      </c>
      <c r="E8" s="76">
        <v>4</v>
      </c>
      <c r="F8" s="77">
        <v>5</v>
      </c>
      <c r="G8" s="38">
        <v>3</v>
      </c>
      <c r="H8" s="13">
        <v>4</v>
      </c>
      <c r="I8" s="77">
        <v>4</v>
      </c>
      <c r="J8" s="102">
        <v>4</v>
      </c>
      <c r="K8" s="102">
        <v>5</v>
      </c>
      <c r="L8" s="102">
        <v>5</v>
      </c>
      <c r="M8" s="16">
        <v>3</v>
      </c>
      <c r="N8" s="465">
        <f t="shared" si="2"/>
        <v>4.181818181818182</v>
      </c>
      <c r="O8" s="256">
        <v>4</v>
      </c>
      <c r="P8" s="397"/>
      <c r="Q8" s="258">
        <v>6</v>
      </c>
      <c r="R8" s="258"/>
      <c r="S8" s="259">
        <v>6</v>
      </c>
      <c r="T8" s="258"/>
      <c r="U8">
        <f t="shared" si="0"/>
        <v>0</v>
      </c>
      <c r="V8">
        <f t="shared" si="1"/>
        <v>2</v>
      </c>
    </row>
    <row r="9" spans="1:22" ht="15.75" customHeight="1" thickBot="1">
      <c r="A9" s="409">
        <v>6</v>
      </c>
      <c r="B9" s="393">
        <v>2140020110</v>
      </c>
      <c r="C9" s="266">
        <v>4</v>
      </c>
      <c r="D9" s="38">
        <v>5</v>
      </c>
      <c r="E9" s="76">
        <v>4</v>
      </c>
      <c r="F9" s="77">
        <v>5</v>
      </c>
      <c r="G9" s="38">
        <v>4</v>
      </c>
      <c r="H9" s="13">
        <v>4</v>
      </c>
      <c r="I9" s="77">
        <v>5</v>
      </c>
      <c r="J9" s="102">
        <v>4</v>
      </c>
      <c r="K9" s="102">
        <v>5</v>
      </c>
      <c r="L9" s="102">
        <v>5</v>
      </c>
      <c r="M9" s="16">
        <v>3</v>
      </c>
      <c r="N9" s="465">
        <f t="shared" si="2"/>
        <v>4.363636363636363</v>
      </c>
      <c r="O9" s="256">
        <v>4</v>
      </c>
      <c r="P9" s="397"/>
      <c r="Q9" s="258"/>
      <c r="R9" s="258"/>
      <c r="S9" s="259"/>
      <c r="T9" s="258"/>
      <c r="U9">
        <f t="shared" si="0"/>
        <v>0</v>
      </c>
      <c r="V9">
        <f t="shared" si="1"/>
        <v>1</v>
      </c>
    </row>
    <row r="10" spans="1:22" ht="18" customHeight="1" thickBot="1">
      <c r="A10" s="409">
        <v>7</v>
      </c>
      <c r="B10" s="393">
        <v>2140020111</v>
      </c>
      <c r="C10" s="267">
        <v>2</v>
      </c>
      <c r="D10" s="38">
        <v>4</v>
      </c>
      <c r="E10" s="353">
        <v>2</v>
      </c>
      <c r="F10" s="75">
        <v>2</v>
      </c>
      <c r="G10" s="72">
        <v>2</v>
      </c>
      <c r="H10" s="13">
        <v>3</v>
      </c>
      <c r="I10" s="75">
        <v>2</v>
      </c>
      <c r="J10" s="160">
        <v>2</v>
      </c>
      <c r="K10" s="102">
        <v>5</v>
      </c>
      <c r="L10" s="160">
        <v>2</v>
      </c>
      <c r="M10" s="537">
        <v>2</v>
      </c>
      <c r="N10" s="465">
        <f t="shared" si="2"/>
        <v>2.5454545454545454</v>
      </c>
      <c r="O10" s="256">
        <v>8</v>
      </c>
      <c r="P10" s="397">
        <v>8</v>
      </c>
      <c r="Q10" s="258">
        <v>42</v>
      </c>
      <c r="R10" s="258">
        <v>36</v>
      </c>
      <c r="S10" s="259">
        <v>6</v>
      </c>
      <c r="T10" s="258">
        <v>2</v>
      </c>
      <c r="U10">
        <f t="shared" si="0"/>
        <v>8</v>
      </c>
      <c r="V10">
        <f t="shared" si="1"/>
        <v>9</v>
      </c>
    </row>
    <row r="11" spans="1:22" ht="18" customHeight="1" thickBot="1">
      <c r="A11" s="409">
        <v>8</v>
      </c>
      <c r="B11" s="393">
        <v>2140020104</v>
      </c>
      <c r="C11" s="266">
        <v>4</v>
      </c>
      <c r="D11" s="38">
        <v>4</v>
      </c>
      <c r="E11" s="76">
        <v>3</v>
      </c>
      <c r="F11" s="75">
        <v>2</v>
      </c>
      <c r="G11" s="72">
        <v>2</v>
      </c>
      <c r="H11" s="13">
        <v>4</v>
      </c>
      <c r="I11" s="77">
        <v>3</v>
      </c>
      <c r="J11" s="160">
        <v>2</v>
      </c>
      <c r="K11" s="102">
        <v>5</v>
      </c>
      <c r="L11" s="102">
        <v>4</v>
      </c>
      <c r="M11" s="537">
        <v>2</v>
      </c>
      <c r="N11" s="465">
        <f t="shared" si="2"/>
        <v>3.1818181818181817</v>
      </c>
      <c r="O11" s="256">
        <v>4</v>
      </c>
      <c r="P11" s="397">
        <v>4</v>
      </c>
      <c r="Q11" s="258">
        <v>10</v>
      </c>
      <c r="R11" s="258"/>
      <c r="S11" s="259">
        <v>10</v>
      </c>
      <c r="T11" s="258"/>
      <c r="U11">
        <f t="shared" si="0"/>
        <v>4</v>
      </c>
      <c r="V11">
        <f t="shared" si="1"/>
        <v>6</v>
      </c>
    </row>
    <row r="12" spans="1:22" ht="18" customHeight="1" thickBot="1">
      <c r="A12" s="409">
        <v>9</v>
      </c>
      <c r="B12" s="393">
        <v>2140020105</v>
      </c>
      <c r="C12" s="265">
        <v>5</v>
      </c>
      <c r="D12" s="81">
        <v>5</v>
      </c>
      <c r="E12" s="247">
        <v>5</v>
      </c>
      <c r="F12" s="79">
        <v>5</v>
      </c>
      <c r="G12" s="81">
        <v>5</v>
      </c>
      <c r="H12" s="78">
        <v>5</v>
      </c>
      <c r="I12" s="79">
        <v>5</v>
      </c>
      <c r="J12" s="246">
        <v>5</v>
      </c>
      <c r="K12" s="246">
        <v>5</v>
      </c>
      <c r="L12" s="246">
        <v>5</v>
      </c>
      <c r="M12" s="540">
        <v>4</v>
      </c>
      <c r="N12" s="465">
        <f t="shared" si="2"/>
        <v>4.909090909090909</v>
      </c>
      <c r="O12" s="256">
        <v>3</v>
      </c>
      <c r="P12" s="397"/>
      <c r="Q12" s="258">
        <v>8</v>
      </c>
      <c r="R12" s="258"/>
      <c r="S12" s="259">
        <v>8</v>
      </c>
      <c r="T12" s="258"/>
      <c r="U12">
        <f t="shared" si="0"/>
        <v>0</v>
      </c>
      <c r="V12">
        <f t="shared" si="1"/>
        <v>0</v>
      </c>
    </row>
    <row r="13" spans="1:22" ht="16.5" thickBot="1">
      <c r="A13" s="409">
        <v>10</v>
      </c>
      <c r="B13" s="494">
        <v>2113021110</v>
      </c>
      <c r="C13" s="266">
        <v>4</v>
      </c>
      <c r="D13" s="38">
        <v>5</v>
      </c>
      <c r="E13" s="351">
        <v>4</v>
      </c>
      <c r="F13" s="77">
        <v>4</v>
      </c>
      <c r="G13" s="72">
        <v>2</v>
      </c>
      <c r="H13" s="13">
        <v>3</v>
      </c>
      <c r="I13" s="77">
        <v>3</v>
      </c>
      <c r="J13" s="160">
        <v>2</v>
      </c>
      <c r="K13" s="102">
        <v>5</v>
      </c>
      <c r="L13" s="160">
        <v>2</v>
      </c>
      <c r="M13" s="537">
        <v>2</v>
      </c>
      <c r="N13" s="465">
        <f t="shared" si="2"/>
        <v>3.272727272727273</v>
      </c>
      <c r="O13" s="256">
        <v>6</v>
      </c>
      <c r="P13" s="397">
        <v>4</v>
      </c>
      <c r="Q13" s="258">
        <v>12</v>
      </c>
      <c r="R13" s="258"/>
      <c r="S13" s="259">
        <v>12</v>
      </c>
      <c r="T13" s="258">
        <v>1</v>
      </c>
      <c r="U13">
        <f t="shared" si="0"/>
        <v>4</v>
      </c>
      <c r="V13">
        <f t="shared" si="1"/>
        <v>6</v>
      </c>
    </row>
    <row r="14" spans="1:22" ht="16.5" thickBot="1">
      <c r="A14" s="409">
        <v>11</v>
      </c>
      <c r="B14" s="393">
        <v>2140020102</v>
      </c>
      <c r="C14" s="266">
        <v>4</v>
      </c>
      <c r="D14" s="38">
        <v>5</v>
      </c>
      <c r="E14" s="76">
        <v>4</v>
      </c>
      <c r="F14" s="77">
        <v>5</v>
      </c>
      <c r="G14" s="38">
        <v>3</v>
      </c>
      <c r="H14" s="13">
        <v>5</v>
      </c>
      <c r="I14" s="77">
        <v>4</v>
      </c>
      <c r="J14" s="102">
        <v>4</v>
      </c>
      <c r="K14" s="102">
        <v>5</v>
      </c>
      <c r="L14" s="102">
        <v>3</v>
      </c>
      <c r="M14" s="16">
        <v>3</v>
      </c>
      <c r="N14" s="465">
        <f t="shared" si="2"/>
        <v>4.090909090909091</v>
      </c>
      <c r="O14" s="256">
        <v>4</v>
      </c>
      <c r="P14" s="397"/>
      <c r="Q14" s="258">
        <v>28</v>
      </c>
      <c r="R14" s="258">
        <v>8</v>
      </c>
      <c r="S14" s="259">
        <v>20</v>
      </c>
      <c r="T14" s="258"/>
      <c r="U14">
        <f t="shared" si="0"/>
        <v>0</v>
      </c>
      <c r="V14">
        <f t="shared" si="1"/>
        <v>3</v>
      </c>
    </row>
    <row r="15" spans="1:22" ht="16.5" thickBot="1">
      <c r="A15" s="409">
        <v>12</v>
      </c>
      <c r="B15" s="393">
        <v>2140020103</v>
      </c>
      <c r="C15" s="266">
        <v>5</v>
      </c>
      <c r="D15" s="76">
        <v>5</v>
      </c>
      <c r="E15" s="76">
        <v>4</v>
      </c>
      <c r="F15" s="75">
        <v>2</v>
      </c>
      <c r="G15" s="72">
        <v>2</v>
      </c>
      <c r="H15" s="77">
        <v>5</v>
      </c>
      <c r="I15" s="77">
        <v>4</v>
      </c>
      <c r="J15" s="587">
        <v>4</v>
      </c>
      <c r="K15" s="587">
        <v>5</v>
      </c>
      <c r="L15" s="102">
        <v>5</v>
      </c>
      <c r="M15" s="537">
        <v>2</v>
      </c>
      <c r="N15" s="465">
        <f t="shared" si="2"/>
        <v>3.909090909090909</v>
      </c>
      <c r="O15" s="256">
        <v>7</v>
      </c>
      <c r="P15" s="397">
        <v>3</v>
      </c>
      <c r="Q15" s="258">
        <v>8</v>
      </c>
      <c r="R15" s="258">
        <v>8</v>
      </c>
      <c r="S15" s="259"/>
      <c r="T15" s="258"/>
      <c r="U15">
        <f t="shared" si="0"/>
        <v>3</v>
      </c>
      <c r="V15">
        <f t="shared" si="1"/>
        <v>3</v>
      </c>
    </row>
    <row r="16" spans="1:22" ht="18" customHeight="1" thickBot="1">
      <c r="A16" s="409">
        <v>13</v>
      </c>
      <c r="B16" s="565">
        <v>2240020103</v>
      </c>
      <c r="C16" s="266">
        <v>5</v>
      </c>
      <c r="D16" s="38">
        <v>4</v>
      </c>
      <c r="E16" s="353">
        <v>2</v>
      </c>
      <c r="F16" s="75">
        <v>2</v>
      </c>
      <c r="G16" s="72">
        <v>2</v>
      </c>
      <c r="H16" s="13">
        <v>5</v>
      </c>
      <c r="I16" s="75">
        <v>2</v>
      </c>
      <c r="J16" s="160">
        <v>2</v>
      </c>
      <c r="K16" s="102">
        <v>5</v>
      </c>
      <c r="L16" s="143">
        <v>3</v>
      </c>
      <c r="M16" s="537">
        <v>2</v>
      </c>
      <c r="N16" s="465">
        <f t="shared" si="2"/>
        <v>3.090909090909091</v>
      </c>
      <c r="O16" s="256">
        <v>7</v>
      </c>
      <c r="P16" s="397">
        <v>6</v>
      </c>
      <c r="Q16" s="258">
        <v>30</v>
      </c>
      <c r="R16" s="258">
        <v>30</v>
      </c>
      <c r="S16" s="259"/>
      <c r="T16" s="258"/>
      <c r="U16">
        <f t="shared" si="0"/>
        <v>6</v>
      </c>
      <c r="V16">
        <f t="shared" si="1"/>
        <v>7</v>
      </c>
    </row>
    <row r="17" spans="1:22" ht="16.5" thickBot="1">
      <c r="A17" s="409">
        <v>14</v>
      </c>
      <c r="B17" s="542">
        <v>2240020101</v>
      </c>
      <c r="C17" s="265">
        <v>5</v>
      </c>
      <c r="D17" s="81">
        <v>5</v>
      </c>
      <c r="E17" s="247">
        <v>5</v>
      </c>
      <c r="F17" s="415">
        <v>5</v>
      </c>
      <c r="G17" s="81">
        <v>5</v>
      </c>
      <c r="H17" s="78">
        <v>5</v>
      </c>
      <c r="I17" s="79">
        <v>5</v>
      </c>
      <c r="J17" s="246">
        <v>5</v>
      </c>
      <c r="K17" s="246">
        <v>5</v>
      </c>
      <c r="L17" s="246">
        <v>5</v>
      </c>
      <c r="M17" s="385">
        <v>5</v>
      </c>
      <c r="N17" s="465">
        <f t="shared" si="2"/>
        <v>5</v>
      </c>
      <c r="O17" s="256"/>
      <c r="P17" s="397"/>
      <c r="Q17" s="258">
        <v>2</v>
      </c>
      <c r="R17" s="258">
        <v>2</v>
      </c>
      <c r="S17" s="259"/>
      <c r="T17" s="253"/>
      <c r="U17">
        <f t="shared" si="0"/>
        <v>0</v>
      </c>
      <c r="V17">
        <f t="shared" si="1"/>
        <v>0</v>
      </c>
    </row>
    <row r="18" spans="1:22" ht="16.5" thickBot="1">
      <c r="A18" s="409">
        <v>15</v>
      </c>
      <c r="B18" s="543">
        <v>2240020102</v>
      </c>
      <c r="C18" s="271">
        <v>4</v>
      </c>
      <c r="D18" s="200">
        <v>4</v>
      </c>
      <c r="E18" s="76">
        <v>4</v>
      </c>
      <c r="F18" s="217">
        <v>5</v>
      </c>
      <c r="G18" s="200">
        <v>3</v>
      </c>
      <c r="H18" s="201">
        <v>5</v>
      </c>
      <c r="I18" s="293">
        <v>3</v>
      </c>
      <c r="J18" s="293">
        <v>4</v>
      </c>
      <c r="K18" s="293">
        <v>5</v>
      </c>
      <c r="L18" s="293">
        <v>5</v>
      </c>
      <c r="M18" s="212">
        <v>3</v>
      </c>
      <c r="N18" s="530">
        <f t="shared" si="2"/>
        <v>4.090909090909091</v>
      </c>
      <c r="O18" s="583">
        <v>4</v>
      </c>
      <c r="P18" s="584"/>
      <c r="Q18" s="585"/>
      <c r="R18" s="585"/>
      <c r="S18" s="586"/>
      <c r="T18" s="585">
        <v>1</v>
      </c>
      <c r="U18">
        <f t="shared" si="0"/>
        <v>0</v>
      </c>
      <c r="V18">
        <f t="shared" si="1"/>
        <v>3</v>
      </c>
    </row>
    <row r="19" spans="1:20" ht="16.5" thickBot="1">
      <c r="A19" s="23"/>
      <c r="B19" s="25" t="s">
        <v>8</v>
      </c>
      <c r="C19" s="533"/>
      <c r="D19" s="166"/>
      <c r="E19" s="166"/>
      <c r="F19" s="166"/>
      <c r="G19" s="166"/>
      <c r="H19" s="166"/>
      <c r="I19" s="166"/>
      <c r="J19" s="167"/>
      <c r="K19" s="167"/>
      <c r="L19" s="167"/>
      <c r="M19" s="581"/>
      <c r="N19" s="168"/>
      <c r="O19" s="168"/>
      <c r="P19" s="168"/>
      <c r="Q19" s="170">
        <f>SUM(Q4:Q18)</f>
        <v>195</v>
      </c>
      <c r="R19" s="170">
        <f>SUM(R4:R18)</f>
        <v>119</v>
      </c>
      <c r="S19" s="170">
        <f>SUM(S4:S18)</f>
        <v>76</v>
      </c>
      <c r="T19" s="170">
        <f>SUM(T4:T18)</f>
        <v>4</v>
      </c>
    </row>
    <row r="20" spans="1:21" ht="15">
      <c r="A20" s="642" t="s">
        <v>276</v>
      </c>
      <c r="B20" s="642"/>
      <c r="C20" s="544"/>
      <c r="D20" s="544" t="s">
        <v>21</v>
      </c>
      <c r="E20" s="544"/>
      <c r="F20" s="68"/>
      <c r="G20" s="1"/>
      <c r="H20" s="1">
        <f>100-(Z2/Y2)*100</f>
        <v>90.71428571428571</v>
      </c>
      <c r="I20" s="90" t="s">
        <v>19</v>
      </c>
      <c r="J20" s="90"/>
      <c r="K20" s="90"/>
      <c r="L20" s="90"/>
      <c r="M20" s="90" t="s">
        <v>25</v>
      </c>
      <c r="N20" s="12"/>
      <c r="O20" s="7">
        <v>6</v>
      </c>
      <c r="P20" s="7" t="s">
        <v>23</v>
      </c>
      <c r="Q20" s="1" t="s">
        <v>22</v>
      </c>
      <c r="R20" s="1"/>
      <c r="S20" s="1"/>
      <c r="T20" s="5">
        <f>(AA2-O20)/AA2*100</f>
        <v>60</v>
      </c>
      <c r="U20" s="1" t="s">
        <v>19</v>
      </c>
    </row>
    <row r="21" spans="1:21" ht="12.75">
      <c r="A21" s="1" t="s">
        <v>20</v>
      </c>
      <c r="B21" s="1"/>
      <c r="C21" s="68">
        <v>5</v>
      </c>
      <c r="D21" s="1" t="s">
        <v>167</v>
      </c>
      <c r="E21" s="68"/>
      <c r="F21" s="68"/>
      <c r="G21" s="1">
        <f>C21/AA2*100</f>
        <v>33.33333333333333</v>
      </c>
      <c r="H21" s="1" t="s">
        <v>19</v>
      </c>
      <c r="I21" s="68"/>
      <c r="J21" s="68"/>
      <c r="K21" s="68"/>
      <c r="L21" s="68"/>
      <c r="M21" s="68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68"/>
      <c r="D22" s="1"/>
      <c r="E22" s="68"/>
      <c r="F22" s="68"/>
      <c r="G22" s="1"/>
      <c r="H22" s="1"/>
      <c r="I22" s="68"/>
      <c r="J22" s="68"/>
      <c r="K22" s="68"/>
      <c r="L22" s="68"/>
      <c r="M22" s="68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B23" s="1"/>
      <c r="C23" s="68"/>
      <c r="D23" s="1"/>
      <c r="E23" s="68"/>
      <c r="F23" s="68"/>
      <c r="G23" s="1"/>
      <c r="H23" s="1"/>
      <c r="I23" s="68"/>
      <c r="J23" s="68"/>
      <c r="K23" s="68"/>
      <c r="L23" s="68"/>
      <c r="M23" s="68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20" t="s">
        <v>191</v>
      </c>
      <c r="C24" s="120"/>
      <c r="D24" s="120"/>
      <c r="E24" s="68"/>
      <c r="F24" s="89" t="s">
        <v>6</v>
      </c>
      <c r="G24" s="2"/>
      <c r="H24" s="2"/>
      <c r="I24" s="89"/>
      <c r="J24" s="89"/>
      <c r="K24" s="89"/>
      <c r="L24" s="89"/>
      <c r="M24" s="68"/>
      <c r="N24" s="1"/>
      <c r="O24" s="1"/>
      <c r="P24" s="1"/>
      <c r="Q24" s="619" t="s">
        <v>7</v>
      </c>
      <c r="R24" s="619"/>
      <c r="S24" s="619"/>
      <c r="T24" s="619"/>
      <c r="U24" s="619"/>
    </row>
  </sheetData>
  <sheetProtection/>
  <mergeCells count="4">
    <mergeCell ref="A1:S1"/>
    <mergeCell ref="A2:R2"/>
    <mergeCell ref="A20:B20"/>
    <mergeCell ref="Q24:U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AB29"/>
  <sheetViews>
    <sheetView zoomScale="90" zoomScaleNormal="90" zoomScalePageLayoutView="0" workbookViewId="0" topLeftCell="A2">
      <selection activeCell="AB17" sqref="AB17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5" width="4.125" style="0" customWidth="1"/>
    <col min="6" max="6" width="13.00390625" style="0" customWidth="1"/>
    <col min="7" max="15" width="4.375" style="0" customWidth="1"/>
    <col min="16" max="16" width="7.125" style="0" customWidth="1"/>
    <col min="17" max="17" width="6.00390625" style="0" customWidth="1"/>
    <col min="18" max="18" width="5.875" style="0" customWidth="1"/>
    <col min="19" max="19" width="4.625" style="0" customWidth="1"/>
    <col min="20" max="20" width="4.75390625" style="0" customWidth="1"/>
    <col min="21" max="21" width="4.375" style="0" customWidth="1"/>
    <col min="26" max="26" width="11.25390625" style="0" customWidth="1"/>
    <col min="27" max="27" width="16.25390625" style="0" customWidth="1"/>
  </cols>
  <sheetData>
    <row r="1" spans="1:21" ht="42" customHeight="1">
      <c r="A1" s="618" t="s">
        <v>271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40"/>
    </row>
    <row r="2" spans="1:28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214"/>
      <c r="U2" s="214"/>
      <c r="Z2" s="4"/>
      <c r="AB2" s="4"/>
    </row>
    <row r="3" spans="1:28" ht="51" customHeight="1" thickBot="1">
      <c r="A3" s="626" t="s">
        <v>0</v>
      </c>
      <c r="B3" s="628" t="s">
        <v>1</v>
      </c>
      <c r="C3" s="639" t="s">
        <v>127</v>
      </c>
      <c r="D3" s="640"/>
      <c r="E3" s="640"/>
      <c r="F3" s="640"/>
      <c r="G3" s="630" t="s">
        <v>128</v>
      </c>
      <c r="H3" s="631"/>
      <c r="I3" s="641"/>
      <c r="J3" s="631"/>
      <c r="K3" s="632"/>
      <c r="L3" s="632"/>
      <c r="M3" s="632"/>
      <c r="N3" s="632"/>
      <c r="O3" s="632"/>
      <c r="P3" s="622" t="s">
        <v>28</v>
      </c>
      <c r="Q3" s="635" t="s">
        <v>29</v>
      </c>
      <c r="R3" s="622" t="s">
        <v>4</v>
      </c>
      <c r="S3" s="622" t="s">
        <v>3</v>
      </c>
      <c r="T3" s="622" t="s">
        <v>2</v>
      </c>
      <c r="U3" s="622" t="s">
        <v>34</v>
      </c>
      <c r="Z3" s="4"/>
      <c r="AB3" s="4"/>
    </row>
    <row r="4" spans="1:23" ht="138" customHeight="1" thickBot="1">
      <c r="A4" s="627"/>
      <c r="B4" s="629"/>
      <c r="C4" s="604" t="s">
        <v>11</v>
      </c>
      <c r="D4" s="605" t="s">
        <v>13</v>
      </c>
      <c r="E4" s="605" t="s">
        <v>253</v>
      </c>
      <c r="F4" s="606" t="s">
        <v>272</v>
      </c>
      <c r="G4" s="404" t="s">
        <v>254</v>
      </c>
      <c r="H4" s="122" t="s">
        <v>186</v>
      </c>
      <c r="I4" s="588" t="s">
        <v>255</v>
      </c>
      <c r="J4" s="589" t="s">
        <v>227</v>
      </c>
      <c r="K4" s="589" t="s">
        <v>228</v>
      </c>
      <c r="L4" s="123" t="s">
        <v>229</v>
      </c>
      <c r="M4" s="123" t="s">
        <v>230</v>
      </c>
      <c r="N4" s="122" t="s">
        <v>106</v>
      </c>
      <c r="O4" s="123" t="s">
        <v>231</v>
      </c>
      <c r="P4" s="623"/>
      <c r="Q4" s="636"/>
      <c r="R4" s="623"/>
      <c r="S4" s="623"/>
      <c r="T4" s="623"/>
      <c r="U4" s="623"/>
      <c r="V4" s="26"/>
      <c r="W4" s="603"/>
    </row>
    <row r="5" spans="1:21" ht="16.5" thickBot="1">
      <c r="A5" s="15">
        <v>1</v>
      </c>
      <c r="B5" s="494">
        <v>2140020109</v>
      </c>
      <c r="C5" s="38"/>
      <c r="D5" s="13"/>
      <c r="E5" s="34"/>
      <c r="F5" s="106"/>
      <c r="G5" s="596"/>
      <c r="H5" s="38"/>
      <c r="I5" s="351"/>
      <c r="J5" s="274"/>
      <c r="K5" s="38">
        <v>4</v>
      </c>
      <c r="L5" s="38">
        <v>5</v>
      </c>
      <c r="M5" s="106"/>
      <c r="N5" s="106"/>
      <c r="O5" s="106"/>
      <c r="P5" s="590">
        <f>(G5+H5+I5+J5+K5+L5+M5+N5+O5)/9</f>
        <v>1</v>
      </c>
      <c r="Q5" s="221"/>
      <c r="R5" s="549"/>
      <c r="S5" s="591"/>
      <c r="T5" s="591"/>
      <c r="U5" s="591"/>
    </row>
    <row r="6" spans="1:21" ht="18.75" customHeight="1" thickBot="1">
      <c r="A6" s="15">
        <v>2</v>
      </c>
      <c r="B6" s="394">
        <v>2140020107</v>
      </c>
      <c r="C6" s="38"/>
      <c r="D6" s="13"/>
      <c r="E6" s="13"/>
      <c r="F6" s="38"/>
      <c r="G6" s="317"/>
      <c r="H6" s="38"/>
      <c r="I6" s="351"/>
      <c r="J6" s="592"/>
      <c r="K6" s="39">
        <v>4</v>
      </c>
      <c r="L6" s="38">
        <v>5</v>
      </c>
      <c r="M6" s="38"/>
      <c r="N6" s="38"/>
      <c r="O6" s="38"/>
      <c r="P6" s="590">
        <f aca="true" t="shared" si="0" ref="P6:P19">(G6+H6+I6+J6+K6+L6+M6+N6+O6)/9</f>
        <v>1</v>
      </c>
      <c r="Q6" s="256"/>
      <c r="R6" s="549"/>
      <c r="S6" s="593"/>
      <c r="T6" s="593"/>
      <c r="U6" s="593"/>
    </row>
    <row r="7" spans="1:21" ht="16.5" thickBot="1">
      <c r="A7" s="14">
        <v>3</v>
      </c>
      <c r="B7" s="393">
        <v>2140020106</v>
      </c>
      <c r="C7" s="38"/>
      <c r="D7" s="13"/>
      <c r="E7" s="13"/>
      <c r="F7" s="38"/>
      <c r="G7" s="596"/>
      <c r="H7" s="38"/>
      <c r="I7" s="351"/>
      <c r="J7" s="592"/>
      <c r="K7" s="39">
        <v>4</v>
      </c>
      <c r="L7" s="38">
        <v>5</v>
      </c>
      <c r="M7" s="38"/>
      <c r="N7" s="38"/>
      <c r="O7" s="38"/>
      <c r="P7" s="590">
        <f t="shared" si="0"/>
        <v>1</v>
      </c>
      <c r="Q7" s="256"/>
      <c r="R7" s="549"/>
      <c r="S7" s="593"/>
      <c r="T7" s="593"/>
      <c r="U7" s="593"/>
    </row>
    <row r="8" spans="1:21" ht="17.25" customHeight="1" thickBot="1">
      <c r="A8" s="14">
        <v>4</v>
      </c>
      <c r="B8" s="393">
        <v>2140020101</v>
      </c>
      <c r="C8" s="38"/>
      <c r="D8" s="13"/>
      <c r="E8" s="13"/>
      <c r="F8" s="38"/>
      <c r="G8" s="317"/>
      <c r="H8" s="38"/>
      <c r="I8" s="351"/>
      <c r="J8" s="592"/>
      <c r="K8" s="39">
        <v>4</v>
      </c>
      <c r="L8" s="38">
        <v>4</v>
      </c>
      <c r="M8" s="38"/>
      <c r="N8" s="38"/>
      <c r="O8" s="38"/>
      <c r="P8" s="590">
        <f t="shared" si="0"/>
        <v>0.8888888888888888</v>
      </c>
      <c r="Q8" s="256"/>
      <c r="R8" s="549"/>
      <c r="S8" s="593"/>
      <c r="T8" s="593"/>
      <c r="U8" s="593"/>
    </row>
    <row r="9" spans="1:21" ht="15.75" customHeight="1" thickBot="1">
      <c r="A9" s="14">
        <v>5</v>
      </c>
      <c r="B9" s="393">
        <v>2140020108</v>
      </c>
      <c r="C9" s="38"/>
      <c r="D9" s="13"/>
      <c r="E9" s="13"/>
      <c r="F9" s="38"/>
      <c r="G9" s="317"/>
      <c r="H9" s="38"/>
      <c r="I9" s="351"/>
      <c r="J9" s="592"/>
      <c r="K9" s="39">
        <v>4</v>
      </c>
      <c r="L9" s="38">
        <v>5</v>
      </c>
      <c r="M9" s="38"/>
      <c r="N9" s="38"/>
      <c r="O9" s="38"/>
      <c r="P9" s="590">
        <f t="shared" si="0"/>
        <v>1</v>
      </c>
      <c r="Q9" s="256"/>
      <c r="R9" s="549"/>
      <c r="S9" s="593"/>
      <c r="T9" s="593"/>
      <c r="U9" s="593"/>
    </row>
    <row r="10" spans="1:21" ht="15.75" customHeight="1" thickBot="1">
      <c r="A10" s="14">
        <v>6</v>
      </c>
      <c r="B10" s="393">
        <v>2140020110</v>
      </c>
      <c r="C10" s="38"/>
      <c r="D10" s="13"/>
      <c r="E10" s="13"/>
      <c r="F10" s="38"/>
      <c r="G10" s="596"/>
      <c r="H10" s="38"/>
      <c r="I10" s="351"/>
      <c r="J10" s="592"/>
      <c r="K10" s="39">
        <v>4</v>
      </c>
      <c r="L10" s="38">
        <v>5</v>
      </c>
      <c r="M10" s="38"/>
      <c r="N10" s="38"/>
      <c r="O10" s="38"/>
      <c r="P10" s="590">
        <f t="shared" si="0"/>
        <v>1</v>
      </c>
      <c r="Q10" s="256"/>
      <c r="R10" s="549"/>
      <c r="S10" s="593"/>
      <c r="T10" s="593"/>
      <c r="U10" s="593"/>
    </row>
    <row r="11" spans="1:21" ht="16.5" thickBot="1">
      <c r="A11" s="14">
        <v>7</v>
      </c>
      <c r="B11" s="393">
        <v>2140020111</v>
      </c>
      <c r="C11" s="38"/>
      <c r="D11" s="13"/>
      <c r="E11" s="13"/>
      <c r="F11" s="38"/>
      <c r="G11" s="597"/>
      <c r="H11" s="38"/>
      <c r="I11" s="351"/>
      <c r="J11" s="592"/>
      <c r="K11" s="39">
        <v>4</v>
      </c>
      <c r="L11" s="72">
        <v>2</v>
      </c>
      <c r="M11" s="38"/>
      <c r="N11" s="38"/>
      <c r="O11" s="38"/>
      <c r="P11" s="590">
        <f t="shared" si="0"/>
        <v>0.6666666666666666</v>
      </c>
      <c r="Q11" s="256"/>
      <c r="R11" s="549"/>
      <c r="S11" s="593"/>
      <c r="T11" s="593"/>
      <c r="U11" s="593"/>
    </row>
    <row r="12" spans="1:21" ht="18" customHeight="1" thickBot="1">
      <c r="A12" s="14">
        <v>8</v>
      </c>
      <c r="B12" s="393">
        <v>2140020104</v>
      </c>
      <c r="C12" s="38"/>
      <c r="D12" s="13"/>
      <c r="E12" s="13"/>
      <c r="F12" s="38"/>
      <c r="G12" s="596"/>
      <c r="H12" s="38"/>
      <c r="I12" s="351"/>
      <c r="J12" s="592"/>
      <c r="K12" s="39">
        <v>4</v>
      </c>
      <c r="L12" s="39">
        <v>3</v>
      </c>
      <c r="M12" s="39"/>
      <c r="N12" s="39"/>
      <c r="O12" s="39"/>
      <c r="P12" s="590">
        <f t="shared" si="0"/>
        <v>0.7777777777777778</v>
      </c>
      <c r="Q12" s="256"/>
      <c r="R12" s="549"/>
      <c r="S12" s="593"/>
      <c r="T12" s="593"/>
      <c r="U12" s="593"/>
    </row>
    <row r="13" spans="1:21" ht="18" customHeight="1" thickBot="1">
      <c r="A13" s="14">
        <v>9</v>
      </c>
      <c r="B13" s="393">
        <v>2140020105</v>
      </c>
      <c r="C13" s="38"/>
      <c r="D13" s="38"/>
      <c r="E13" s="38"/>
      <c r="F13" s="38"/>
      <c r="G13" s="317"/>
      <c r="H13" s="38"/>
      <c r="I13" s="351"/>
      <c r="J13" s="592"/>
      <c r="K13" s="39">
        <v>4</v>
      </c>
      <c r="L13" s="38">
        <v>4</v>
      </c>
      <c r="M13" s="38"/>
      <c r="N13" s="38"/>
      <c r="O13" s="38"/>
      <c r="P13" s="590">
        <f t="shared" si="0"/>
        <v>0.8888888888888888</v>
      </c>
      <c r="Q13" s="256"/>
      <c r="R13" s="549"/>
      <c r="S13" s="593"/>
      <c r="T13" s="593"/>
      <c r="U13" s="593"/>
    </row>
    <row r="14" spans="1:21" ht="16.5" thickBot="1">
      <c r="A14" s="14">
        <v>10</v>
      </c>
      <c r="B14" s="494">
        <v>2113021110</v>
      </c>
      <c r="C14" s="38"/>
      <c r="D14" s="13"/>
      <c r="E14" s="13"/>
      <c r="F14" s="38"/>
      <c r="G14" s="597"/>
      <c r="H14" s="38"/>
      <c r="I14" s="351"/>
      <c r="J14" s="592"/>
      <c r="K14" s="39">
        <v>4</v>
      </c>
      <c r="L14" s="72">
        <v>2</v>
      </c>
      <c r="M14" s="38"/>
      <c r="N14" s="38"/>
      <c r="O14" s="38"/>
      <c r="P14" s="590">
        <f t="shared" si="0"/>
        <v>0.6666666666666666</v>
      </c>
      <c r="Q14" s="256"/>
      <c r="R14" s="549"/>
      <c r="S14" s="593"/>
      <c r="T14" s="593"/>
      <c r="U14" s="593"/>
    </row>
    <row r="15" spans="1:21" ht="16.5" thickBot="1">
      <c r="A15" s="14">
        <v>11</v>
      </c>
      <c r="B15" s="393">
        <v>2140020102</v>
      </c>
      <c r="C15" s="38"/>
      <c r="D15" s="13"/>
      <c r="E15" s="13"/>
      <c r="F15" s="38"/>
      <c r="G15" s="317"/>
      <c r="H15" s="38"/>
      <c r="I15" s="351"/>
      <c r="J15" s="592"/>
      <c r="K15" s="39">
        <v>4</v>
      </c>
      <c r="L15" s="38">
        <v>5</v>
      </c>
      <c r="M15" s="38"/>
      <c r="N15" s="38"/>
      <c r="O15" s="38"/>
      <c r="P15" s="590">
        <f t="shared" si="0"/>
        <v>1</v>
      </c>
      <c r="Q15" s="256"/>
      <c r="R15" s="549"/>
      <c r="S15" s="593"/>
      <c r="T15" s="593"/>
      <c r="U15" s="593"/>
    </row>
    <row r="16" spans="1:21" ht="16.5" thickBot="1">
      <c r="A16" s="14">
        <v>12</v>
      </c>
      <c r="B16" s="393">
        <v>2140020103</v>
      </c>
      <c r="C16" s="38"/>
      <c r="D16" s="13"/>
      <c r="E16" s="13"/>
      <c r="F16" s="38"/>
      <c r="G16" s="316"/>
      <c r="H16" s="38"/>
      <c r="I16" s="351"/>
      <c r="J16" s="592"/>
      <c r="K16" s="39">
        <v>4</v>
      </c>
      <c r="L16" s="72">
        <v>2</v>
      </c>
      <c r="M16" s="38"/>
      <c r="N16" s="38"/>
      <c r="O16" s="38"/>
      <c r="P16" s="590">
        <f t="shared" si="0"/>
        <v>0.6666666666666666</v>
      </c>
      <c r="Q16" s="256"/>
      <c r="R16" s="549"/>
      <c r="S16" s="593"/>
      <c r="T16" s="593"/>
      <c r="U16" s="593"/>
    </row>
    <row r="17" spans="1:21" ht="18" customHeight="1" thickBot="1">
      <c r="A17" s="14">
        <v>13</v>
      </c>
      <c r="B17" s="565">
        <v>2240020103</v>
      </c>
      <c r="C17" s="38"/>
      <c r="D17" s="13"/>
      <c r="E17" s="13"/>
      <c r="F17" s="38"/>
      <c r="G17" s="596"/>
      <c r="H17" s="38"/>
      <c r="I17" s="351"/>
      <c r="J17" s="592"/>
      <c r="K17" s="39">
        <v>5</v>
      </c>
      <c r="L17" s="72">
        <v>2</v>
      </c>
      <c r="M17" s="38"/>
      <c r="N17" s="38"/>
      <c r="O17" s="38"/>
      <c r="P17" s="590">
        <f t="shared" si="0"/>
        <v>0.7777777777777778</v>
      </c>
      <c r="Q17" s="256"/>
      <c r="R17" s="549"/>
      <c r="S17" s="593"/>
      <c r="T17" s="593"/>
      <c r="U17" s="593"/>
    </row>
    <row r="18" spans="1:21" ht="16.5" thickBot="1">
      <c r="A18" s="14">
        <v>14</v>
      </c>
      <c r="B18" s="542">
        <v>2240020101</v>
      </c>
      <c r="C18" s="38"/>
      <c r="D18" s="13"/>
      <c r="E18" s="13"/>
      <c r="F18" s="38"/>
      <c r="G18" s="597"/>
      <c r="H18" s="38"/>
      <c r="I18" s="351"/>
      <c r="J18" s="592"/>
      <c r="K18" s="39">
        <v>5</v>
      </c>
      <c r="L18" s="38">
        <v>5</v>
      </c>
      <c r="M18" s="38"/>
      <c r="N18" s="38"/>
      <c r="O18" s="38"/>
      <c r="P18" s="590">
        <f t="shared" si="0"/>
        <v>1.1111111111111112</v>
      </c>
      <c r="Q18" s="256"/>
      <c r="R18" s="549"/>
      <c r="S18" s="593"/>
      <c r="T18" s="593"/>
      <c r="U18" s="593"/>
    </row>
    <row r="19" spans="1:21" ht="16.5" thickBot="1">
      <c r="A19" s="103">
        <v>15</v>
      </c>
      <c r="B19" s="543">
        <v>2240020102</v>
      </c>
      <c r="C19" s="38"/>
      <c r="D19" s="13"/>
      <c r="E19" s="13"/>
      <c r="F19" s="38"/>
      <c r="G19" s="317"/>
      <c r="H19" s="599"/>
      <c r="I19" s="351"/>
      <c r="J19" s="592"/>
      <c r="K19" s="39">
        <v>4</v>
      </c>
      <c r="L19" s="13">
        <v>4</v>
      </c>
      <c r="M19" s="201"/>
      <c r="N19" s="201"/>
      <c r="O19" s="201"/>
      <c r="P19" s="590">
        <f t="shared" si="0"/>
        <v>0.8888888888888888</v>
      </c>
      <c r="Q19" s="256"/>
      <c r="R19" s="549"/>
      <c r="S19" s="593"/>
      <c r="T19" s="593"/>
      <c r="U19" s="593"/>
    </row>
    <row r="20" spans="1:21" ht="16.5" thickBot="1">
      <c r="A20" s="23"/>
      <c r="B20" s="25" t="s">
        <v>8</v>
      </c>
      <c r="C20" s="504"/>
      <c r="D20" s="20"/>
      <c r="E20" s="20"/>
      <c r="F20" s="20"/>
      <c r="G20" s="126"/>
      <c r="H20" s="20"/>
      <c r="I20" s="20"/>
      <c r="J20" s="20"/>
      <c r="K20" s="20"/>
      <c r="L20" s="20"/>
      <c r="M20" s="20"/>
      <c r="N20" s="20"/>
      <c r="O20" s="20"/>
      <c r="P20" s="402"/>
      <c r="Q20" s="22"/>
      <c r="R20" s="595">
        <f>SUM(R5:R19)</f>
        <v>0</v>
      </c>
      <c r="S20" s="426">
        <f>SUM(S5:S19)</f>
        <v>0</v>
      </c>
      <c r="T20" s="426">
        <f>SUM(T5:T19)</f>
        <v>0</v>
      </c>
      <c r="U20" s="426">
        <f>SUM(U5:U19)</f>
        <v>0</v>
      </c>
    </row>
    <row r="21" spans="1:22" ht="12.75">
      <c r="A21" s="620"/>
      <c r="B21" s="620"/>
      <c r="C21" s="620"/>
      <c r="D21" s="620"/>
      <c r="E21" s="620"/>
      <c r="F21" s="620"/>
      <c r="G21" s="1"/>
      <c r="H21" s="1"/>
      <c r="I21" s="1"/>
      <c r="J21" s="1"/>
      <c r="K21" s="1"/>
      <c r="L21" s="1"/>
      <c r="M21" s="1"/>
      <c r="N21" s="1"/>
      <c r="O21" s="1"/>
      <c r="P21" s="12"/>
      <c r="Q21" s="7"/>
      <c r="R21" s="1"/>
      <c r="S21" s="1"/>
      <c r="T21" s="1"/>
      <c r="U21" s="5"/>
      <c r="V21" s="1"/>
    </row>
    <row r="22" spans="1:2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19" ht="12.75">
      <c r="A23" s="1"/>
      <c r="B23" s="278" t="s">
        <v>266</v>
      </c>
      <c r="C23" s="119" t="s">
        <v>267</v>
      </c>
      <c r="D23" s="119"/>
      <c r="E23" s="119"/>
      <c r="F23" s="4"/>
      <c r="G23" s="119"/>
      <c r="H23" s="119"/>
      <c r="I23" s="119"/>
      <c r="J23" s="66" t="s">
        <v>269</v>
      </c>
      <c r="K23" s="66"/>
      <c r="L23" s="66"/>
      <c r="M23" s="66"/>
      <c r="N23" s="66"/>
      <c r="O23" s="66"/>
      <c r="P23" s="369"/>
      <c r="Q23" s="277"/>
      <c r="R23" s="195"/>
      <c r="S23" s="277"/>
    </row>
    <row r="24" spans="2:15" ht="12.75">
      <c r="B24" s="278" t="s">
        <v>263</v>
      </c>
      <c r="C24" s="370" t="s">
        <v>268</v>
      </c>
      <c r="D24" s="370"/>
      <c r="E24" s="370"/>
      <c r="F24" s="370"/>
      <c r="G24" s="369"/>
      <c r="J24" s="277" t="s">
        <v>270</v>
      </c>
      <c r="K24" s="277"/>
      <c r="L24" s="277"/>
      <c r="M24" s="277"/>
      <c r="N24" s="277"/>
      <c r="O24" s="277"/>
    </row>
    <row r="25" spans="2:21" ht="12.75">
      <c r="B25" s="369" t="s">
        <v>264</v>
      </c>
      <c r="C25" s="369"/>
      <c r="D25" s="369"/>
      <c r="E25" s="369"/>
      <c r="F25" s="369"/>
      <c r="H25" s="118"/>
      <c r="I25" s="118"/>
      <c r="J25" s="118"/>
      <c r="K25" s="118"/>
      <c r="L25" s="118"/>
      <c r="M25" s="118"/>
      <c r="N25" s="118"/>
      <c r="O25" s="118"/>
      <c r="P25" s="4"/>
      <c r="Q25" s="4"/>
      <c r="R25" s="4"/>
      <c r="S25" s="4"/>
      <c r="T25" s="4"/>
      <c r="U25" s="4"/>
    </row>
    <row r="26" spans="2:15" ht="12.75"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2:15" ht="12.7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2:15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2:15" ht="12.75">
      <c r="B29" s="120" t="s">
        <v>191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</row>
  </sheetData>
  <sheetProtection/>
  <mergeCells count="13">
    <mergeCell ref="A1:T1"/>
    <mergeCell ref="A2:S2"/>
    <mergeCell ref="A3:A4"/>
    <mergeCell ref="B3:B4"/>
    <mergeCell ref="C3:F3"/>
    <mergeCell ref="G3:O3"/>
    <mergeCell ref="P3:P4"/>
    <mergeCell ref="Q3:Q4"/>
    <mergeCell ref="R3:R4"/>
    <mergeCell ref="S3:S4"/>
    <mergeCell ref="T3:T4"/>
    <mergeCell ref="U3:U4"/>
    <mergeCell ref="A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A36"/>
  <sheetViews>
    <sheetView zoomScalePageLayoutView="0" workbookViewId="0" topLeftCell="A1">
      <selection activeCell="Z11" sqref="Z11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3.875" style="87" customWidth="1"/>
    <col min="4" max="4" width="3.875" style="0" customWidth="1"/>
    <col min="5" max="6" width="3.875" style="87" customWidth="1"/>
    <col min="7" max="10" width="3.875" style="0" customWidth="1"/>
    <col min="11" max="11" width="4.75390625" style="0" customWidth="1"/>
    <col min="12" max="12" width="3.875" style="87" customWidth="1"/>
    <col min="13" max="13" width="5.25390625" style="87" customWidth="1"/>
    <col min="14" max="14" width="5.25390625" style="0" customWidth="1"/>
    <col min="15" max="16" width="6.00390625" style="0" customWidth="1"/>
    <col min="17" max="17" width="5.875" style="0" customWidth="1"/>
    <col min="18" max="18" width="7.375" style="0" customWidth="1"/>
    <col min="19" max="19" width="4.75390625" style="0" customWidth="1"/>
    <col min="20" max="20" width="4.375" style="0" customWidth="1"/>
    <col min="25" max="25" width="11.25390625" style="0" customWidth="1"/>
    <col min="26" max="26" width="16.25390625" style="0" customWidth="1"/>
  </cols>
  <sheetData>
    <row r="1" spans="1:27" ht="42" customHeight="1">
      <c r="A1" s="618" t="s">
        <v>261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Y1" s="205" t="s">
        <v>273</v>
      </c>
      <c r="Z1" s="205" t="s">
        <v>17</v>
      </c>
      <c r="AA1" s="205" t="s">
        <v>18</v>
      </c>
    </row>
    <row r="2" spans="1:27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Y2" s="405">
        <v>3996</v>
      </c>
      <c r="Z2" s="343">
        <v>708</v>
      </c>
      <c r="AA2" s="405">
        <v>27</v>
      </c>
    </row>
    <row r="3" spans="1:21" ht="142.5" customHeight="1" thickBot="1">
      <c r="A3" s="453" t="s">
        <v>0</v>
      </c>
      <c r="B3" s="429" t="s">
        <v>1</v>
      </c>
      <c r="C3" s="556" t="s">
        <v>12</v>
      </c>
      <c r="D3" s="85" t="s">
        <v>11</v>
      </c>
      <c r="E3" s="28" t="s">
        <v>13</v>
      </c>
      <c r="F3" s="88" t="s">
        <v>14</v>
      </c>
      <c r="G3" s="123" t="s">
        <v>16</v>
      </c>
      <c r="H3" s="27" t="s">
        <v>103</v>
      </c>
      <c r="I3" s="28" t="s">
        <v>32</v>
      </c>
      <c r="J3" s="27" t="s">
        <v>251</v>
      </c>
      <c r="K3" s="541" t="s">
        <v>252</v>
      </c>
      <c r="L3" s="541" t="s">
        <v>105</v>
      </c>
      <c r="M3" s="607" t="s">
        <v>107</v>
      </c>
      <c r="N3" s="395" t="s">
        <v>28</v>
      </c>
      <c r="O3" s="454" t="s">
        <v>29</v>
      </c>
      <c r="P3" s="56" t="s">
        <v>9</v>
      </c>
      <c r="Q3" s="398" t="s">
        <v>4</v>
      </c>
      <c r="R3" s="395" t="s">
        <v>3</v>
      </c>
      <c r="S3" s="399" t="s">
        <v>2</v>
      </c>
      <c r="T3" s="395" t="s">
        <v>34</v>
      </c>
      <c r="U3" s="26"/>
    </row>
    <row r="4" spans="1:22" ht="16.5" thickBot="1">
      <c r="A4" s="455">
        <v>1</v>
      </c>
      <c r="B4" s="569">
        <v>2240020125</v>
      </c>
      <c r="C4" s="567" t="s">
        <v>61</v>
      </c>
      <c r="D4" s="568">
        <v>2</v>
      </c>
      <c r="E4" s="34">
        <v>4</v>
      </c>
      <c r="F4" s="568" t="s">
        <v>61</v>
      </c>
      <c r="G4" s="567" t="s">
        <v>61</v>
      </c>
      <c r="H4" s="567" t="s">
        <v>61</v>
      </c>
      <c r="I4" s="568" t="s">
        <v>61</v>
      </c>
      <c r="J4" s="567" t="s">
        <v>61</v>
      </c>
      <c r="K4" s="566" t="s">
        <v>61</v>
      </c>
      <c r="L4" s="34">
        <v>3</v>
      </c>
      <c r="M4" s="567" t="s">
        <v>61</v>
      </c>
      <c r="N4" s="465">
        <v>2.3</v>
      </c>
      <c r="O4" s="462">
        <v>4</v>
      </c>
      <c r="P4" s="456">
        <v>9</v>
      </c>
      <c r="Q4" s="302">
        <v>38</v>
      </c>
      <c r="R4" s="302">
        <v>38</v>
      </c>
      <c r="S4" s="457"/>
      <c r="T4" s="302"/>
      <c r="U4">
        <f aca="true" t="shared" si="0" ref="U4:U30">COUNTIF(C4:M4,2)</f>
        <v>1</v>
      </c>
      <c r="V4">
        <f aca="true" t="shared" si="1" ref="V4:V30">COUNTIF(C4:M4,"&lt;=3")</f>
        <v>2</v>
      </c>
    </row>
    <row r="5" spans="1:22" ht="17.25" customHeight="1" thickBot="1">
      <c r="A5" s="427">
        <v>2</v>
      </c>
      <c r="B5" s="570">
        <v>2240020120</v>
      </c>
      <c r="C5" s="76">
        <v>3</v>
      </c>
      <c r="D5" s="38">
        <v>4</v>
      </c>
      <c r="E5" s="13">
        <v>4</v>
      </c>
      <c r="F5" s="38">
        <v>3</v>
      </c>
      <c r="G5" s="38">
        <v>2</v>
      </c>
      <c r="H5" s="77">
        <v>3</v>
      </c>
      <c r="I5" s="72">
        <v>2</v>
      </c>
      <c r="J5" s="351">
        <v>3</v>
      </c>
      <c r="K5" s="13">
        <v>3</v>
      </c>
      <c r="L5" s="13">
        <v>3</v>
      </c>
      <c r="M5" s="13">
        <v>3</v>
      </c>
      <c r="N5" s="465">
        <f aca="true" t="shared" si="2" ref="N5:N30">(C5+D5+E5+F5+G5+H5+I5+J5+K5+L5+M5)/11</f>
        <v>3</v>
      </c>
      <c r="O5" s="463"/>
      <c r="P5" s="396">
        <v>1</v>
      </c>
      <c r="Q5" s="253"/>
      <c r="R5" s="253"/>
      <c r="S5" s="254"/>
      <c r="T5" s="258"/>
      <c r="U5">
        <f t="shared" si="0"/>
        <v>2</v>
      </c>
      <c r="V5">
        <f t="shared" si="1"/>
        <v>9</v>
      </c>
    </row>
    <row r="6" spans="1:22" ht="16.5" thickBot="1">
      <c r="A6" s="409">
        <v>3</v>
      </c>
      <c r="B6" s="570">
        <v>2240020108</v>
      </c>
      <c r="C6" s="353" t="s">
        <v>61</v>
      </c>
      <c r="D6" s="72">
        <v>2</v>
      </c>
      <c r="E6" s="71" t="s">
        <v>61</v>
      </c>
      <c r="F6" s="72" t="s">
        <v>61</v>
      </c>
      <c r="G6" s="72" t="s">
        <v>61</v>
      </c>
      <c r="H6" s="75" t="s">
        <v>61</v>
      </c>
      <c r="I6" s="72" t="s">
        <v>61</v>
      </c>
      <c r="J6" s="354" t="s">
        <v>61</v>
      </c>
      <c r="K6" s="13">
        <v>5</v>
      </c>
      <c r="L6" s="13">
        <v>3</v>
      </c>
      <c r="M6" s="568" t="s">
        <v>61</v>
      </c>
      <c r="N6" s="465">
        <v>2.4</v>
      </c>
      <c r="O6" s="464"/>
      <c r="P6" s="397">
        <v>9</v>
      </c>
      <c r="Q6" s="258">
        <v>80</v>
      </c>
      <c r="R6" s="258">
        <v>80</v>
      </c>
      <c r="S6" s="259"/>
      <c r="T6" s="258"/>
      <c r="U6">
        <f t="shared" si="0"/>
        <v>1</v>
      </c>
      <c r="V6">
        <f t="shared" si="1"/>
        <v>2</v>
      </c>
    </row>
    <row r="7" spans="1:22" ht="17.25" customHeight="1" thickBot="1">
      <c r="A7" s="409">
        <v>4</v>
      </c>
      <c r="B7" s="570">
        <v>2240020118</v>
      </c>
      <c r="C7" s="76">
        <v>3</v>
      </c>
      <c r="D7" s="38">
        <v>4</v>
      </c>
      <c r="E7" s="71" t="s">
        <v>61</v>
      </c>
      <c r="F7" s="72">
        <v>2</v>
      </c>
      <c r="G7" s="72">
        <v>2</v>
      </c>
      <c r="H7" s="75" t="s">
        <v>61</v>
      </c>
      <c r="I7" s="72">
        <v>2</v>
      </c>
      <c r="J7" s="354">
        <v>2</v>
      </c>
      <c r="K7" s="71">
        <v>2</v>
      </c>
      <c r="L7" s="71">
        <v>2</v>
      </c>
      <c r="M7" s="38">
        <v>3</v>
      </c>
      <c r="N7" s="465">
        <v>2.4</v>
      </c>
      <c r="O7" s="464"/>
      <c r="P7" s="397">
        <v>8</v>
      </c>
      <c r="Q7" s="258">
        <v>44</v>
      </c>
      <c r="R7" s="258">
        <v>38</v>
      </c>
      <c r="S7" s="259">
        <v>6</v>
      </c>
      <c r="T7" s="258"/>
      <c r="U7">
        <f t="shared" si="0"/>
        <v>6</v>
      </c>
      <c r="V7">
        <f t="shared" si="1"/>
        <v>8</v>
      </c>
    </row>
    <row r="8" spans="1:22" ht="17.25" customHeight="1" thickBot="1">
      <c r="A8" s="409">
        <v>5</v>
      </c>
      <c r="B8" s="83">
        <v>2240020127</v>
      </c>
      <c r="C8" s="567">
        <v>2</v>
      </c>
      <c r="D8" s="72">
        <v>2</v>
      </c>
      <c r="E8" s="13">
        <v>5</v>
      </c>
      <c r="F8" s="38">
        <v>3</v>
      </c>
      <c r="G8" s="72">
        <v>2</v>
      </c>
      <c r="H8" s="77">
        <v>3</v>
      </c>
      <c r="I8" s="38">
        <v>3</v>
      </c>
      <c r="J8" s="351">
        <v>3</v>
      </c>
      <c r="K8" s="13">
        <v>5</v>
      </c>
      <c r="L8" s="13">
        <v>3</v>
      </c>
      <c r="M8" s="33">
        <v>3</v>
      </c>
      <c r="N8" s="465">
        <f t="shared" si="2"/>
        <v>3.090909090909091</v>
      </c>
      <c r="O8" s="464"/>
      <c r="P8" s="397">
        <v>3</v>
      </c>
      <c r="Q8" s="258">
        <v>30</v>
      </c>
      <c r="R8" s="258">
        <v>30</v>
      </c>
      <c r="S8" s="259"/>
      <c r="T8" s="258">
        <v>1</v>
      </c>
      <c r="U8">
        <f t="shared" si="0"/>
        <v>3</v>
      </c>
      <c r="V8">
        <f t="shared" si="1"/>
        <v>9</v>
      </c>
    </row>
    <row r="9" spans="1:22" ht="15.75" customHeight="1" thickBot="1">
      <c r="A9" s="409">
        <v>6</v>
      </c>
      <c r="B9" s="570">
        <v>2240020117</v>
      </c>
      <c r="C9" s="574">
        <v>2</v>
      </c>
      <c r="D9" s="72">
        <v>2</v>
      </c>
      <c r="E9" s="13">
        <v>5</v>
      </c>
      <c r="F9" s="38">
        <v>3</v>
      </c>
      <c r="G9" s="72">
        <v>2</v>
      </c>
      <c r="H9" s="77">
        <v>3</v>
      </c>
      <c r="I9" s="38">
        <v>3</v>
      </c>
      <c r="J9" s="351">
        <v>4</v>
      </c>
      <c r="K9" s="13">
        <v>5</v>
      </c>
      <c r="L9" s="13">
        <v>3</v>
      </c>
      <c r="M9" s="33">
        <v>4</v>
      </c>
      <c r="N9" s="465">
        <f t="shared" si="2"/>
        <v>3.272727272727273</v>
      </c>
      <c r="O9" s="464"/>
      <c r="P9" s="397">
        <v>3</v>
      </c>
      <c r="Q9" s="258">
        <v>2</v>
      </c>
      <c r="R9" s="258"/>
      <c r="S9" s="259">
        <v>2</v>
      </c>
      <c r="T9" s="258">
        <v>1</v>
      </c>
      <c r="U9">
        <f t="shared" si="0"/>
        <v>3</v>
      </c>
      <c r="V9">
        <f t="shared" si="1"/>
        <v>7</v>
      </c>
    </row>
    <row r="10" spans="1:22" ht="15.75" customHeight="1" thickBot="1">
      <c r="A10" s="409">
        <v>7</v>
      </c>
      <c r="B10" s="570">
        <v>2240020109</v>
      </c>
      <c r="C10" s="353" t="s">
        <v>61</v>
      </c>
      <c r="D10" s="72">
        <v>2</v>
      </c>
      <c r="E10" s="71" t="s">
        <v>61</v>
      </c>
      <c r="F10" s="72">
        <v>2</v>
      </c>
      <c r="G10" s="72" t="s">
        <v>61</v>
      </c>
      <c r="H10" s="77">
        <v>3</v>
      </c>
      <c r="I10" s="72" t="s">
        <v>61</v>
      </c>
      <c r="J10" s="354">
        <v>2</v>
      </c>
      <c r="K10" s="71" t="s">
        <v>61</v>
      </c>
      <c r="L10" s="13">
        <v>3</v>
      </c>
      <c r="M10" s="568" t="s">
        <v>61</v>
      </c>
      <c r="N10" s="465">
        <v>2.2</v>
      </c>
      <c r="O10" s="464"/>
      <c r="P10" s="397">
        <v>9</v>
      </c>
      <c r="Q10" s="258">
        <v>59</v>
      </c>
      <c r="R10" s="258">
        <v>48</v>
      </c>
      <c r="S10" s="259">
        <v>11</v>
      </c>
      <c r="T10" s="258"/>
      <c r="U10">
        <f t="shared" si="0"/>
        <v>3</v>
      </c>
      <c r="V10">
        <f t="shared" si="1"/>
        <v>5</v>
      </c>
    </row>
    <row r="11" spans="1:22" ht="18" customHeight="1" thickBot="1">
      <c r="A11" s="409">
        <v>8</v>
      </c>
      <c r="B11" s="570">
        <v>2240020104</v>
      </c>
      <c r="C11" s="76">
        <v>3</v>
      </c>
      <c r="D11" s="76">
        <v>4</v>
      </c>
      <c r="E11" s="13">
        <v>4</v>
      </c>
      <c r="F11" s="38">
        <v>3</v>
      </c>
      <c r="G11" s="38">
        <v>3</v>
      </c>
      <c r="H11" s="77">
        <v>3</v>
      </c>
      <c r="I11" s="13">
        <v>3</v>
      </c>
      <c r="J11" s="351">
        <v>5</v>
      </c>
      <c r="K11" s="71">
        <v>2</v>
      </c>
      <c r="L11" s="13">
        <v>3</v>
      </c>
      <c r="M11" s="76">
        <v>4</v>
      </c>
      <c r="N11" s="465">
        <f t="shared" si="2"/>
        <v>3.3636363636363638</v>
      </c>
      <c r="O11" s="464"/>
      <c r="P11" s="397">
        <v>1</v>
      </c>
      <c r="Q11" s="258">
        <v>5</v>
      </c>
      <c r="R11" s="258"/>
      <c r="S11" s="259">
        <v>5</v>
      </c>
      <c r="T11" s="258">
        <v>1</v>
      </c>
      <c r="U11">
        <f t="shared" si="0"/>
        <v>1</v>
      </c>
      <c r="V11">
        <f t="shared" si="1"/>
        <v>7</v>
      </c>
    </row>
    <row r="12" spans="1:22" ht="18" customHeight="1" thickBot="1">
      <c r="A12" s="409">
        <v>9</v>
      </c>
      <c r="B12" s="83">
        <v>2240020143</v>
      </c>
      <c r="C12" s="247">
        <v>5</v>
      </c>
      <c r="D12" s="247">
        <v>4</v>
      </c>
      <c r="E12" s="247">
        <v>5</v>
      </c>
      <c r="F12" s="81">
        <v>4</v>
      </c>
      <c r="G12" s="81">
        <v>5</v>
      </c>
      <c r="H12" s="79">
        <v>5</v>
      </c>
      <c r="I12" s="78">
        <v>4</v>
      </c>
      <c r="J12" s="352">
        <v>4</v>
      </c>
      <c r="K12" s="78">
        <v>5</v>
      </c>
      <c r="L12" s="78">
        <v>5</v>
      </c>
      <c r="M12" s="247">
        <v>5</v>
      </c>
      <c r="N12" s="465">
        <f t="shared" si="2"/>
        <v>4.636363636363637</v>
      </c>
      <c r="O12" s="464"/>
      <c r="P12" s="397"/>
      <c r="Q12" s="258"/>
      <c r="R12" s="258"/>
      <c r="S12" s="259"/>
      <c r="T12" s="258"/>
      <c r="U12">
        <f t="shared" si="0"/>
        <v>0</v>
      </c>
      <c r="V12">
        <f t="shared" si="1"/>
        <v>0</v>
      </c>
    </row>
    <row r="13" spans="1:22" ht="18" customHeight="1" thickBot="1">
      <c r="A13" s="409">
        <v>10</v>
      </c>
      <c r="B13" s="570">
        <v>2240020106</v>
      </c>
      <c r="C13" s="353">
        <v>2</v>
      </c>
      <c r="D13" s="38">
        <v>4</v>
      </c>
      <c r="E13" s="13">
        <v>4</v>
      </c>
      <c r="F13" s="38">
        <v>4</v>
      </c>
      <c r="G13" s="72">
        <v>2</v>
      </c>
      <c r="H13" s="77">
        <v>4</v>
      </c>
      <c r="I13" s="38">
        <v>4</v>
      </c>
      <c r="J13" s="351">
        <v>5</v>
      </c>
      <c r="K13" s="13">
        <v>5</v>
      </c>
      <c r="L13" s="13">
        <v>5</v>
      </c>
      <c r="M13" s="13">
        <v>4</v>
      </c>
      <c r="N13" s="465">
        <f t="shared" si="2"/>
        <v>3.909090909090909</v>
      </c>
      <c r="O13" s="464"/>
      <c r="P13" s="397">
        <v>2</v>
      </c>
      <c r="Q13" s="258"/>
      <c r="R13" s="258"/>
      <c r="S13" s="259"/>
      <c r="T13" s="258">
        <v>1</v>
      </c>
      <c r="U13">
        <f t="shared" si="0"/>
        <v>2</v>
      </c>
      <c r="V13">
        <f t="shared" si="1"/>
        <v>2</v>
      </c>
    </row>
    <row r="14" spans="1:22" ht="18" customHeight="1" thickBot="1">
      <c r="A14" s="409">
        <v>11</v>
      </c>
      <c r="B14" s="570">
        <v>2240020102</v>
      </c>
      <c r="C14" s="353" t="s">
        <v>61</v>
      </c>
      <c r="D14" s="76">
        <v>3</v>
      </c>
      <c r="E14" s="76">
        <v>4</v>
      </c>
      <c r="F14" s="76">
        <v>3</v>
      </c>
      <c r="G14" s="353">
        <v>2</v>
      </c>
      <c r="H14" s="77">
        <v>3</v>
      </c>
      <c r="I14" s="71" t="s">
        <v>61</v>
      </c>
      <c r="J14" s="76">
        <v>3</v>
      </c>
      <c r="K14" s="13">
        <v>3</v>
      </c>
      <c r="L14" s="13">
        <v>3</v>
      </c>
      <c r="M14" s="76">
        <v>3</v>
      </c>
      <c r="N14" s="465">
        <v>2.8</v>
      </c>
      <c r="O14" s="464"/>
      <c r="P14" s="397">
        <v>3</v>
      </c>
      <c r="Q14" s="258">
        <v>25</v>
      </c>
      <c r="R14" s="258">
        <v>22</v>
      </c>
      <c r="S14" s="259">
        <v>3</v>
      </c>
      <c r="T14" s="258">
        <v>1</v>
      </c>
      <c r="U14">
        <f t="shared" si="0"/>
        <v>1</v>
      </c>
      <c r="V14">
        <f t="shared" si="1"/>
        <v>8</v>
      </c>
    </row>
    <row r="15" spans="1:22" ht="16.5" thickBot="1">
      <c r="A15" s="409">
        <v>12</v>
      </c>
      <c r="B15" s="570">
        <v>2240020101</v>
      </c>
      <c r="C15" s="353">
        <v>2</v>
      </c>
      <c r="D15" s="38">
        <v>4</v>
      </c>
      <c r="E15" s="38">
        <v>4</v>
      </c>
      <c r="F15" s="38">
        <v>4</v>
      </c>
      <c r="G15" s="72">
        <v>2</v>
      </c>
      <c r="H15" s="77">
        <v>5</v>
      </c>
      <c r="I15" s="38">
        <v>4</v>
      </c>
      <c r="J15" s="351">
        <v>5</v>
      </c>
      <c r="K15" s="13">
        <v>5</v>
      </c>
      <c r="L15" s="13">
        <v>5</v>
      </c>
      <c r="M15" s="38">
        <v>5</v>
      </c>
      <c r="N15" s="465">
        <f t="shared" si="2"/>
        <v>4.090909090909091</v>
      </c>
      <c r="O15" s="464"/>
      <c r="P15" s="397">
        <v>2</v>
      </c>
      <c r="Q15" s="258"/>
      <c r="R15" s="258"/>
      <c r="S15" s="259"/>
      <c r="T15" s="258">
        <v>1</v>
      </c>
      <c r="U15">
        <f t="shared" si="0"/>
        <v>2</v>
      </c>
      <c r="V15">
        <f t="shared" si="1"/>
        <v>2</v>
      </c>
    </row>
    <row r="16" spans="1:22" ht="16.5" thickBot="1">
      <c r="A16" s="409">
        <v>13</v>
      </c>
      <c r="B16" s="83">
        <v>2240020126</v>
      </c>
      <c r="C16" s="353">
        <v>2</v>
      </c>
      <c r="D16" s="354">
        <v>2</v>
      </c>
      <c r="E16" s="351">
        <v>4</v>
      </c>
      <c r="F16" s="354">
        <v>2</v>
      </c>
      <c r="G16" s="354">
        <v>2</v>
      </c>
      <c r="H16" s="408">
        <v>3</v>
      </c>
      <c r="I16" s="72">
        <v>2</v>
      </c>
      <c r="J16" s="351">
        <v>3</v>
      </c>
      <c r="K16" s="71">
        <v>2</v>
      </c>
      <c r="L16" s="13">
        <v>3</v>
      </c>
      <c r="M16" s="351">
        <v>4</v>
      </c>
      <c r="N16" s="465">
        <f t="shared" si="2"/>
        <v>2.6363636363636362</v>
      </c>
      <c r="O16" s="464">
        <v>4</v>
      </c>
      <c r="P16" s="397">
        <v>6</v>
      </c>
      <c r="Q16" s="258">
        <v>10</v>
      </c>
      <c r="R16" s="258">
        <v>2</v>
      </c>
      <c r="S16" s="259">
        <v>8</v>
      </c>
      <c r="T16" s="258">
        <v>1</v>
      </c>
      <c r="U16">
        <f t="shared" si="0"/>
        <v>6</v>
      </c>
      <c r="V16">
        <f t="shared" si="1"/>
        <v>9</v>
      </c>
    </row>
    <row r="17" spans="1:22" ht="16.5" thickBot="1">
      <c r="A17" s="409">
        <v>14</v>
      </c>
      <c r="B17" s="570">
        <v>2240020110</v>
      </c>
      <c r="C17" s="353" t="s">
        <v>61</v>
      </c>
      <c r="D17" s="353">
        <v>2</v>
      </c>
      <c r="E17" s="353" t="s">
        <v>61</v>
      </c>
      <c r="F17" s="76">
        <v>3</v>
      </c>
      <c r="G17" s="353" t="s">
        <v>61</v>
      </c>
      <c r="H17" s="76">
        <v>3</v>
      </c>
      <c r="I17" s="13">
        <v>3</v>
      </c>
      <c r="J17" s="351">
        <v>3</v>
      </c>
      <c r="K17" s="71">
        <v>2</v>
      </c>
      <c r="L17" s="71">
        <v>2</v>
      </c>
      <c r="M17" s="353" t="s">
        <v>61</v>
      </c>
      <c r="N17" s="465">
        <v>2.4</v>
      </c>
      <c r="O17" s="464">
        <v>1</v>
      </c>
      <c r="P17" s="397">
        <v>7</v>
      </c>
      <c r="Q17" s="258">
        <v>83</v>
      </c>
      <c r="R17" s="258">
        <v>73</v>
      </c>
      <c r="S17" s="259">
        <v>10</v>
      </c>
      <c r="T17" s="258">
        <v>1</v>
      </c>
      <c r="U17">
        <f t="shared" si="0"/>
        <v>3</v>
      </c>
      <c r="V17">
        <f t="shared" si="1"/>
        <v>7</v>
      </c>
    </row>
    <row r="18" spans="1:22" ht="16.5" thickBot="1">
      <c r="A18" s="409">
        <v>15</v>
      </c>
      <c r="B18" s="570">
        <v>2240020115</v>
      </c>
      <c r="C18" s="353">
        <v>2</v>
      </c>
      <c r="D18" s="72">
        <v>2</v>
      </c>
      <c r="E18" s="71" t="s">
        <v>61</v>
      </c>
      <c r="F18" s="76">
        <v>3</v>
      </c>
      <c r="G18" s="72">
        <v>2</v>
      </c>
      <c r="H18" s="77">
        <v>3</v>
      </c>
      <c r="I18" s="38">
        <v>3</v>
      </c>
      <c r="J18" s="351">
        <v>3</v>
      </c>
      <c r="K18" s="71">
        <v>2</v>
      </c>
      <c r="L18" s="13">
        <v>4</v>
      </c>
      <c r="M18" s="33">
        <v>3</v>
      </c>
      <c r="N18" s="465">
        <v>2.6</v>
      </c>
      <c r="O18" s="464">
        <v>8</v>
      </c>
      <c r="P18" s="397">
        <v>5</v>
      </c>
      <c r="Q18" s="258">
        <v>38</v>
      </c>
      <c r="R18" s="258">
        <v>28</v>
      </c>
      <c r="S18" s="259">
        <v>10</v>
      </c>
      <c r="T18" s="258">
        <v>1</v>
      </c>
      <c r="U18">
        <f t="shared" si="0"/>
        <v>4</v>
      </c>
      <c r="V18">
        <f t="shared" si="1"/>
        <v>9</v>
      </c>
    </row>
    <row r="19" spans="1:22" ht="18" customHeight="1" thickBot="1">
      <c r="A19" s="409">
        <v>16</v>
      </c>
      <c r="B19" s="570">
        <v>2240020119</v>
      </c>
      <c r="C19" s="353">
        <v>2</v>
      </c>
      <c r="D19" s="353">
        <v>2</v>
      </c>
      <c r="E19" s="76">
        <v>4</v>
      </c>
      <c r="F19" s="353">
        <v>2</v>
      </c>
      <c r="G19" s="353">
        <v>2</v>
      </c>
      <c r="H19" s="75" t="s">
        <v>61</v>
      </c>
      <c r="I19" s="71">
        <v>2</v>
      </c>
      <c r="J19" s="351">
        <v>4</v>
      </c>
      <c r="K19" s="13">
        <v>5</v>
      </c>
      <c r="L19" s="71">
        <v>2</v>
      </c>
      <c r="M19" s="71" t="s">
        <v>61</v>
      </c>
      <c r="N19" s="465">
        <v>2.6</v>
      </c>
      <c r="O19" s="464">
        <v>4</v>
      </c>
      <c r="P19" s="397">
        <v>8</v>
      </c>
      <c r="Q19" s="258">
        <v>55</v>
      </c>
      <c r="R19" s="258">
        <v>48</v>
      </c>
      <c r="S19" s="259">
        <v>7</v>
      </c>
      <c r="T19" s="258"/>
      <c r="U19">
        <f t="shared" si="0"/>
        <v>6</v>
      </c>
      <c r="V19">
        <f t="shared" si="1"/>
        <v>6</v>
      </c>
    </row>
    <row r="20" spans="1:22" ht="16.5" thickBot="1">
      <c r="A20" s="409">
        <v>17</v>
      </c>
      <c r="B20" s="570">
        <v>2240020123</v>
      </c>
      <c r="C20" s="76">
        <v>3</v>
      </c>
      <c r="D20" s="38">
        <v>4</v>
      </c>
      <c r="E20" s="13">
        <v>4</v>
      </c>
      <c r="F20" s="76">
        <v>4</v>
      </c>
      <c r="G20" s="38">
        <v>4</v>
      </c>
      <c r="H20" s="76">
        <v>4</v>
      </c>
      <c r="I20" s="72">
        <v>2</v>
      </c>
      <c r="J20" s="353">
        <v>2</v>
      </c>
      <c r="K20" s="71">
        <v>2</v>
      </c>
      <c r="L20" s="13">
        <v>3</v>
      </c>
      <c r="M20" s="13">
        <v>3</v>
      </c>
      <c r="N20" s="465">
        <f t="shared" si="2"/>
        <v>3.1818181818181817</v>
      </c>
      <c r="O20" s="464"/>
      <c r="P20" s="397">
        <v>3</v>
      </c>
      <c r="Q20" s="258"/>
      <c r="R20" s="258"/>
      <c r="S20" s="259"/>
      <c r="T20" s="253">
        <v>1</v>
      </c>
      <c r="U20">
        <f t="shared" si="0"/>
        <v>3</v>
      </c>
      <c r="V20">
        <f t="shared" si="1"/>
        <v>6</v>
      </c>
    </row>
    <row r="21" spans="1:22" ht="16.5" thickBot="1">
      <c r="A21" s="409">
        <v>18</v>
      </c>
      <c r="B21" s="570">
        <v>2240020107</v>
      </c>
      <c r="C21" s="76">
        <v>4</v>
      </c>
      <c r="D21" s="72">
        <v>2</v>
      </c>
      <c r="E21" s="71">
        <v>2</v>
      </c>
      <c r="F21" s="353">
        <v>2</v>
      </c>
      <c r="G21" s="353">
        <v>2</v>
      </c>
      <c r="H21" s="77">
        <v>4</v>
      </c>
      <c r="I21" s="72">
        <v>2</v>
      </c>
      <c r="J21" s="351">
        <v>4</v>
      </c>
      <c r="K21" s="13">
        <v>4</v>
      </c>
      <c r="L21" s="13">
        <v>3</v>
      </c>
      <c r="M21" s="38">
        <v>3</v>
      </c>
      <c r="N21" s="465">
        <f t="shared" si="2"/>
        <v>2.909090909090909</v>
      </c>
      <c r="O21" s="464">
        <v>1</v>
      </c>
      <c r="P21" s="397">
        <v>5</v>
      </c>
      <c r="Q21" s="258">
        <v>62</v>
      </c>
      <c r="R21" s="258">
        <v>48</v>
      </c>
      <c r="S21" s="259">
        <v>14</v>
      </c>
      <c r="T21" s="258">
        <v>2</v>
      </c>
      <c r="U21">
        <f t="shared" si="0"/>
        <v>5</v>
      </c>
      <c r="V21">
        <f t="shared" si="1"/>
        <v>7</v>
      </c>
    </row>
    <row r="22" spans="1:22" ht="16.5" thickBot="1">
      <c r="A22" s="409">
        <v>19</v>
      </c>
      <c r="B22" s="570">
        <v>2240020114</v>
      </c>
      <c r="C22" s="353">
        <v>2</v>
      </c>
      <c r="D22" s="38">
        <v>4</v>
      </c>
      <c r="E22" s="71" t="s">
        <v>61</v>
      </c>
      <c r="F22" s="72">
        <v>2</v>
      </c>
      <c r="G22" s="72">
        <v>2</v>
      </c>
      <c r="H22" s="77">
        <v>3</v>
      </c>
      <c r="I22" s="72">
        <v>2</v>
      </c>
      <c r="J22" s="351">
        <v>3</v>
      </c>
      <c r="K22" s="71">
        <v>2</v>
      </c>
      <c r="L22" s="13">
        <v>3</v>
      </c>
      <c r="M22" s="38">
        <v>3</v>
      </c>
      <c r="N22" s="465">
        <v>2.5</v>
      </c>
      <c r="O22" s="464">
        <v>2</v>
      </c>
      <c r="P22" s="397">
        <v>6</v>
      </c>
      <c r="Q22" s="258">
        <v>86</v>
      </c>
      <c r="R22" s="258">
        <v>78</v>
      </c>
      <c r="S22" s="259">
        <v>8</v>
      </c>
      <c r="T22" s="258">
        <v>2</v>
      </c>
      <c r="U22">
        <f t="shared" si="0"/>
        <v>5</v>
      </c>
      <c r="V22">
        <f t="shared" si="1"/>
        <v>9</v>
      </c>
    </row>
    <row r="23" spans="1:22" ht="16.5" thickBot="1">
      <c r="A23" s="409">
        <v>20</v>
      </c>
      <c r="B23" s="570">
        <v>2240020111</v>
      </c>
      <c r="C23" s="76">
        <v>4</v>
      </c>
      <c r="D23" s="38">
        <v>4</v>
      </c>
      <c r="E23" s="13">
        <v>5</v>
      </c>
      <c r="F23" s="38">
        <v>4</v>
      </c>
      <c r="G23" s="38">
        <v>5</v>
      </c>
      <c r="H23" s="77">
        <v>4</v>
      </c>
      <c r="I23" s="38">
        <v>3</v>
      </c>
      <c r="J23" s="351">
        <v>4</v>
      </c>
      <c r="K23" s="13">
        <v>5</v>
      </c>
      <c r="L23" s="13">
        <v>3</v>
      </c>
      <c r="M23" s="33">
        <v>4</v>
      </c>
      <c r="N23" s="465">
        <f t="shared" si="2"/>
        <v>4.090909090909091</v>
      </c>
      <c r="O23" s="464"/>
      <c r="P23" s="397"/>
      <c r="Q23" s="258"/>
      <c r="R23" s="258"/>
      <c r="S23" s="259"/>
      <c r="T23" s="258"/>
      <c r="U23">
        <f t="shared" si="0"/>
        <v>0</v>
      </c>
      <c r="V23">
        <f t="shared" si="1"/>
        <v>2</v>
      </c>
    </row>
    <row r="24" spans="1:22" ht="16.5" thickBot="1">
      <c r="A24" s="409">
        <v>21</v>
      </c>
      <c r="B24" s="570">
        <v>2240020112</v>
      </c>
      <c r="C24" s="76">
        <v>4</v>
      </c>
      <c r="D24" s="38">
        <v>4</v>
      </c>
      <c r="E24" s="13">
        <v>5</v>
      </c>
      <c r="F24" s="38">
        <v>4</v>
      </c>
      <c r="G24" s="38">
        <v>5</v>
      </c>
      <c r="H24" s="77">
        <v>4</v>
      </c>
      <c r="I24" s="38">
        <v>3</v>
      </c>
      <c r="J24" s="351">
        <v>3</v>
      </c>
      <c r="K24" s="13">
        <v>5</v>
      </c>
      <c r="L24" s="13">
        <v>5</v>
      </c>
      <c r="M24" s="33">
        <v>4</v>
      </c>
      <c r="N24" s="465">
        <f t="shared" si="2"/>
        <v>4.181818181818182</v>
      </c>
      <c r="O24" s="464"/>
      <c r="P24" s="397"/>
      <c r="Q24" s="258"/>
      <c r="R24" s="258"/>
      <c r="S24" s="259"/>
      <c r="T24" s="258"/>
      <c r="U24">
        <f t="shared" si="0"/>
        <v>0</v>
      </c>
      <c r="V24">
        <f t="shared" si="1"/>
        <v>2</v>
      </c>
    </row>
    <row r="25" spans="1:22" ht="16.5" thickBot="1">
      <c r="A25" s="441">
        <v>22</v>
      </c>
      <c r="B25" s="570">
        <v>2240020113</v>
      </c>
      <c r="C25" s="353">
        <v>2</v>
      </c>
      <c r="D25" s="38">
        <v>4</v>
      </c>
      <c r="E25" s="13">
        <v>5</v>
      </c>
      <c r="F25" s="38">
        <v>3</v>
      </c>
      <c r="G25" s="72">
        <v>2</v>
      </c>
      <c r="H25" s="77">
        <v>4</v>
      </c>
      <c r="I25" s="38">
        <v>3</v>
      </c>
      <c r="J25" s="351">
        <v>3</v>
      </c>
      <c r="K25" s="13">
        <v>5</v>
      </c>
      <c r="L25" s="13">
        <v>4</v>
      </c>
      <c r="M25" s="33">
        <v>4</v>
      </c>
      <c r="N25" s="465">
        <f t="shared" si="2"/>
        <v>3.5454545454545454</v>
      </c>
      <c r="O25" s="464"/>
      <c r="P25" s="397">
        <v>2</v>
      </c>
      <c r="Q25" s="258"/>
      <c r="R25" s="258"/>
      <c r="S25" s="259"/>
      <c r="T25" s="258">
        <v>3</v>
      </c>
      <c r="U25">
        <f t="shared" si="0"/>
        <v>2</v>
      </c>
      <c r="V25">
        <f t="shared" si="1"/>
        <v>5</v>
      </c>
    </row>
    <row r="26" spans="1:22" ht="16.5" thickBot="1">
      <c r="A26" s="441">
        <v>23</v>
      </c>
      <c r="B26" s="570">
        <v>2240020105</v>
      </c>
      <c r="C26" s="76">
        <v>3</v>
      </c>
      <c r="D26" s="38">
        <v>4</v>
      </c>
      <c r="E26" s="13">
        <v>5</v>
      </c>
      <c r="F26" s="38">
        <v>5</v>
      </c>
      <c r="G26" s="72" t="s">
        <v>61</v>
      </c>
      <c r="H26" s="77">
        <v>3</v>
      </c>
      <c r="I26" s="72">
        <v>2</v>
      </c>
      <c r="J26" s="351">
        <v>4</v>
      </c>
      <c r="K26" s="13">
        <v>3</v>
      </c>
      <c r="L26" s="13">
        <v>3</v>
      </c>
      <c r="M26" s="33">
        <v>4</v>
      </c>
      <c r="N26" s="465">
        <v>3.5</v>
      </c>
      <c r="O26" s="464"/>
      <c r="P26" s="397">
        <v>2</v>
      </c>
      <c r="Q26" s="258">
        <v>48</v>
      </c>
      <c r="R26" s="258">
        <v>48</v>
      </c>
      <c r="S26" s="259"/>
      <c r="T26" s="258"/>
      <c r="U26">
        <f t="shared" si="0"/>
        <v>1</v>
      </c>
      <c r="V26">
        <f t="shared" si="1"/>
        <v>5</v>
      </c>
    </row>
    <row r="27" spans="1:22" ht="16.5" thickBot="1">
      <c r="A27" s="441">
        <v>24</v>
      </c>
      <c r="B27" s="570">
        <v>190902166</v>
      </c>
      <c r="C27" s="76">
        <v>4</v>
      </c>
      <c r="D27" s="38">
        <v>4</v>
      </c>
      <c r="E27" s="71">
        <v>2</v>
      </c>
      <c r="F27" s="38">
        <v>5</v>
      </c>
      <c r="G27" s="72">
        <v>2</v>
      </c>
      <c r="H27" s="76">
        <v>4</v>
      </c>
      <c r="I27" s="72">
        <v>2</v>
      </c>
      <c r="J27" s="351">
        <v>3</v>
      </c>
      <c r="K27" s="71">
        <v>2</v>
      </c>
      <c r="L27" s="13">
        <v>4</v>
      </c>
      <c r="M27" s="38">
        <v>5</v>
      </c>
      <c r="N27" s="465">
        <f t="shared" si="2"/>
        <v>3.3636363636363638</v>
      </c>
      <c r="O27" s="464"/>
      <c r="P27" s="397">
        <v>4</v>
      </c>
      <c r="Q27" s="258">
        <v>9</v>
      </c>
      <c r="R27" s="258">
        <v>8</v>
      </c>
      <c r="S27" s="259">
        <v>1</v>
      </c>
      <c r="T27" s="258">
        <v>1</v>
      </c>
      <c r="U27">
        <f t="shared" si="0"/>
        <v>4</v>
      </c>
      <c r="V27">
        <f t="shared" si="1"/>
        <v>5</v>
      </c>
    </row>
    <row r="28" spans="1:22" ht="16.5" thickBot="1">
      <c r="A28" s="441">
        <v>25</v>
      </c>
      <c r="B28" s="570">
        <v>190902212</v>
      </c>
      <c r="C28" s="76">
        <v>4</v>
      </c>
      <c r="D28" s="38">
        <v>5</v>
      </c>
      <c r="E28" s="71">
        <v>2</v>
      </c>
      <c r="F28" s="38">
        <v>5</v>
      </c>
      <c r="G28" s="38">
        <v>5</v>
      </c>
      <c r="H28" s="76">
        <v>4</v>
      </c>
      <c r="I28" s="608">
        <v>2</v>
      </c>
      <c r="J28" s="351">
        <v>5</v>
      </c>
      <c r="K28" s="13">
        <v>3</v>
      </c>
      <c r="L28" s="13">
        <v>3</v>
      </c>
      <c r="M28" s="38">
        <v>4</v>
      </c>
      <c r="N28" s="465">
        <f t="shared" si="2"/>
        <v>3.8181818181818183</v>
      </c>
      <c r="O28" s="403"/>
      <c r="P28" s="397">
        <v>2</v>
      </c>
      <c r="Q28" s="258">
        <v>16</v>
      </c>
      <c r="R28" s="258">
        <v>8</v>
      </c>
      <c r="S28" s="259">
        <v>8</v>
      </c>
      <c r="T28" s="258"/>
      <c r="U28">
        <f t="shared" si="0"/>
        <v>2</v>
      </c>
      <c r="V28">
        <f t="shared" si="1"/>
        <v>4</v>
      </c>
    </row>
    <row r="29" spans="1:22" ht="16.5" thickBot="1">
      <c r="A29" s="441">
        <v>26</v>
      </c>
      <c r="B29" s="570">
        <v>190902247</v>
      </c>
      <c r="C29" s="353">
        <v>2</v>
      </c>
      <c r="D29" s="38">
        <v>4</v>
      </c>
      <c r="E29" s="13">
        <v>5</v>
      </c>
      <c r="F29" s="38">
        <v>4</v>
      </c>
      <c r="G29" s="38">
        <v>5</v>
      </c>
      <c r="H29" s="76">
        <v>4</v>
      </c>
      <c r="I29" s="279">
        <v>5</v>
      </c>
      <c r="J29" s="351">
        <v>4</v>
      </c>
      <c r="K29" s="71">
        <v>2</v>
      </c>
      <c r="L29" s="13">
        <v>3</v>
      </c>
      <c r="M29" s="38">
        <v>5</v>
      </c>
      <c r="N29" s="465">
        <f t="shared" si="2"/>
        <v>3.909090909090909</v>
      </c>
      <c r="O29" s="403"/>
      <c r="P29" s="397">
        <v>2</v>
      </c>
      <c r="Q29" s="258">
        <v>4</v>
      </c>
      <c r="R29" s="258">
        <v>4</v>
      </c>
      <c r="S29" s="259"/>
      <c r="T29" s="258">
        <v>1</v>
      </c>
      <c r="U29">
        <f t="shared" si="0"/>
        <v>2</v>
      </c>
      <c r="V29">
        <f t="shared" si="1"/>
        <v>3</v>
      </c>
    </row>
    <row r="30" spans="1:22" ht="16.5" thickBot="1">
      <c r="A30" s="441">
        <v>27</v>
      </c>
      <c r="B30" s="571">
        <v>190902167</v>
      </c>
      <c r="C30" s="76">
        <v>4</v>
      </c>
      <c r="D30" s="38">
        <v>4</v>
      </c>
      <c r="E30" s="13">
        <v>5</v>
      </c>
      <c r="F30" s="38">
        <v>3</v>
      </c>
      <c r="G30" s="72">
        <v>2</v>
      </c>
      <c r="H30" s="76">
        <v>4</v>
      </c>
      <c r="I30" s="608">
        <v>2</v>
      </c>
      <c r="J30" s="351">
        <v>5</v>
      </c>
      <c r="K30" s="13">
        <v>5</v>
      </c>
      <c r="L30" s="13">
        <v>3</v>
      </c>
      <c r="M30" s="38">
        <v>5</v>
      </c>
      <c r="N30" s="465">
        <f t="shared" si="2"/>
        <v>3.8181818181818183</v>
      </c>
      <c r="O30" s="403"/>
      <c r="P30" s="397">
        <v>2</v>
      </c>
      <c r="Q30" s="258">
        <v>14</v>
      </c>
      <c r="R30" s="258">
        <v>14</v>
      </c>
      <c r="S30" s="259"/>
      <c r="T30" s="258">
        <v>3</v>
      </c>
      <c r="U30">
        <f t="shared" si="0"/>
        <v>2</v>
      </c>
      <c r="V30">
        <f t="shared" si="1"/>
        <v>4</v>
      </c>
    </row>
    <row r="31" spans="1:20" ht="17.25" thickBot="1" thickTop="1">
      <c r="A31" s="444"/>
      <c r="B31" s="445" t="s">
        <v>8</v>
      </c>
      <c r="C31" s="446"/>
      <c r="D31" s="447"/>
      <c r="E31" s="447"/>
      <c r="F31" s="447"/>
      <c r="G31" s="447"/>
      <c r="H31" s="448"/>
      <c r="I31" s="447"/>
      <c r="J31" s="447"/>
      <c r="K31" s="449"/>
      <c r="L31" s="447"/>
      <c r="M31" s="447"/>
      <c r="N31" s="450"/>
      <c r="O31" s="450"/>
      <c r="P31" s="450"/>
      <c r="Q31" s="451">
        <f>SUM(Q4:Q30)</f>
        <v>708</v>
      </c>
      <c r="R31" s="451">
        <f>SUM(R4:R30)</f>
        <v>615</v>
      </c>
      <c r="S31" s="451">
        <f>SUM(S4:S30)</f>
        <v>93</v>
      </c>
      <c r="T31" s="452">
        <f>SUM(T4:T30)</f>
        <v>22</v>
      </c>
    </row>
    <row r="32" spans="1:21" ht="15.75" thickTop="1">
      <c r="A32" s="621" t="s">
        <v>275</v>
      </c>
      <c r="B32" s="621"/>
      <c r="C32" s="621"/>
      <c r="D32" s="621"/>
      <c r="E32" s="621"/>
      <c r="F32" s="68" t="s">
        <v>21</v>
      </c>
      <c r="G32" s="1"/>
      <c r="H32" s="1"/>
      <c r="I32" s="1"/>
      <c r="J32" s="1">
        <f>100-(Z2/Y2)*100</f>
        <v>82.28228228228228</v>
      </c>
      <c r="K32" s="555" t="s">
        <v>19</v>
      </c>
      <c r="L32" s="547"/>
      <c r="M32" s="89" t="s">
        <v>25</v>
      </c>
      <c r="N32" s="2"/>
      <c r="O32" s="7">
        <v>24</v>
      </c>
      <c r="P32" s="7" t="s">
        <v>23</v>
      </c>
      <c r="Q32" s="1" t="s">
        <v>22</v>
      </c>
      <c r="R32" s="1"/>
      <c r="S32" s="1"/>
      <c r="T32" s="5">
        <f>(AA2-O32)/AA2*100</f>
        <v>11.11111111111111</v>
      </c>
      <c r="U32" s="1" t="s">
        <v>19</v>
      </c>
    </row>
    <row r="33" spans="1:21" ht="12.75">
      <c r="A33" s="1" t="s">
        <v>20</v>
      </c>
      <c r="B33" s="1"/>
      <c r="C33" s="68">
        <v>1</v>
      </c>
      <c r="D33" s="1"/>
      <c r="E33" s="68"/>
      <c r="F33" s="68" t="s">
        <v>167</v>
      </c>
      <c r="G33" s="1"/>
      <c r="H33" s="1"/>
      <c r="I33" s="1"/>
      <c r="J33" s="204">
        <f>C33/AA2*100</f>
        <v>3.7037037037037033</v>
      </c>
      <c r="K33" s="1" t="s">
        <v>19</v>
      </c>
      <c r="L33" s="68"/>
      <c r="M33" s="68"/>
      <c r="N33" s="1"/>
      <c r="O33" s="1"/>
      <c r="P33" s="1"/>
      <c r="Q33" s="1"/>
      <c r="R33" s="1"/>
      <c r="S33" s="1"/>
      <c r="T33" s="1"/>
      <c r="U33" s="1"/>
    </row>
    <row r="34" spans="1:21" ht="12.75">
      <c r="A34" s="1"/>
      <c r="B34" s="1"/>
      <c r="C34" s="68"/>
      <c r="D34" s="1"/>
      <c r="E34" s="68"/>
      <c r="F34" s="68"/>
      <c r="G34" s="1"/>
      <c r="H34" s="1"/>
      <c r="I34" s="1"/>
      <c r="J34" s="204"/>
      <c r="K34" s="1"/>
      <c r="L34" s="68"/>
      <c r="M34" s="68"/>
      <c r="N34" s="1"/>
      <c r="O34" s="1"/>
      <c r="P34" s="1"/>
      <c r="Q34" s="1"/>
      <c r="R34" s="1"/>
      <c r="S34" s="1"/>
      <c r="T34" s="1"/>
      <c r="U34" s="1"/>
    </row>
    <row r="35" spans="1:21" ht="12.75">
      <c r="A35" s="1"/>
      <c r="B35" s="1"/>
      <c r="C35" s="68"/>
      <c r="D35" s="1"/>
      <c r="E35" s="68"/>
      <c r="F35" s="68"/>
      <c r="G35" s="1"/>
      <c r="H35" s="1"/>
      <c r="I35" s="1"/>
      <c r="J35" s="204"/>
      <c r="K35" s="1"/>
      <c r="L35" s="68"/>
      <c r="M35" s="68"/>
      <c r="N35" s="1"/>
      <c r="O35" s="1"/>
      <c r="P35" s="1"/>
      <c r="Q35" s="1"/>
      <c r="R35" s="1"/>
      <c r="S35" s="1"/>
      <c r="T35" s="1"/>
      <c r="U35" s="1"/>
    </row>
    <row r="36" spans="1:21" ht="12.75">
      <c r="A36" s="1"/>
      <c r="B36" s="120" t="s">
        <v>191</v>
      </c>
      <c r="C36" s="120"/>
      <c r="D36" s="120"/>
      <c r="E36" s="68"/>
      <c r="F36" s="89" t="s">
        <v>6</v>
      </c>
      <c r="G36" s="2"/>
      <c r="H36" s="2"/>
      <c r="I36" s="2"/>
      <c r="J36" s="2"/>
      <c r="K36" s="2"/>
      <c r="L36" s="89"/>
      <c r="M36" s="89"/>
      <c r="N36" s="1"/>
      <c r="O36" s="1"/>
      <c r="P36" s="1"/>
      <c r="Q36" s="619" t="s">
        <v>7</v>
      </c>
      <c r="R36" s="619"/>
      <c r="S36" s="619"/>
      <c r="T36" s="619"/>
      <c r="U36" s="619"/>
    </row>
  </sheetData>
  <sheetProtection/>
  <mergeCells count="4">
    <mergeCell ref="A1:T1"/>
    <mergeCell ref="A2:R2"/>
    <mergeCell ref="A32:E32"/>
    <mergeCell ref="Q36:U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5"/>
  <sheetViews>
    <sheetView zoomScale="72" zoomScaleNormal="72" zoomScalePageLayoutView="0" workbookViewId="0" topLeftCell="A1">
      <selection activeCell="Y21" sqref="Y21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16" width="4.375" style="0" customWidth="1"/>
    <col min="17" max="17" width="10.375" style="0" customWidth="1"/>
    <col min="18" max="18" width="6.00390625" style="0" customWidth="1"/>
    <col min="19" max="19" width="5.875" style="0" customWidth="1"/>
    <col min="20" max="20" width="6.00390625" style="0" customWidth="1"/>
    <col min="21" max="21" width="5.625" style="0" customWidth="1"/>
    <col min="22" max="22" width="5.875" style="0" customWidth="1"/>
    <col min="23" max="23" width="15.75390625" style="0" customWidth="1"/>
    <col min="27" max="27" width="11.25390625" style="0" customWidth="1"/>
    <col min="28" max="28" width="16.25390625" style="0" customWidth="1"/>
  </cols>
  <sheetData>
    <row r="1" spans="1:22" ht="42" customHeight="1">
      <c r="A1" s="618" t="s">
        <v>214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40"/>
    </row>
    <row r="2" spans="1:29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214"/>
      <c r="V2" s="214"/>
      <c r="AA2" s="4"/>
      <c r="AC2" s="4"/>
    </row>
    <row r="3" spans="1:29" ht="51" customHeight="1" thickBot="1">
      <c r="A3" s="626" t="s">
        <v>0</v>
      </c>
      <c r="B3" s="628" t="s">
        <v>1</v>
      </c>
      <c r="C3" s="630" t="s">
        <v>128</v>
      </c>
      <c r="D3" s="631"/>
      <c r="E3" s="631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3"/>
      <c r="Q3" s="622" t="s">
        <v>28</v>
      </c>
      <c r="R3" s="635" t="s">
        <v>29</v>
      </c>
      <c r="S3" s="622" t="s">
        <v>4</v>
      </c>
      <c r="T3" s="622" t="s">
        <v>3</v>
      </c>
      <c r="U3" s="622" t="s">
        <v>2</v>
      </c>
      <c r="V3" s="622" t="s">
        <v>34</v>
      </c>
      <c r="AA3" s="4"/>
      <c r="AC3" s="4"/>
    </row>
    <row r="4" spans="1:23" ht="138" customHeight="1" thickBot="1">
      <c r="A4" s="627"/>
      <c r="B4" s="629"/>
      <c r="C4" s="487" t="s">
        <v>27</v>
      </c>
      <c r="D4" s="122" t="s">
        <v>26</v>
      </c>
      <c r="E4" s="129" t="s">
        <v>30</v>
      </c>
      <c r="F4" s="129" t="s">
        <v>12</v>
      </c>
      <c r="G4" s="129" t="s">
        <v>76</v>
      </c>
      <c r="H4" s="123" t="s">
        <v>11</v>
      </c>
      <c r="I4" s="123" t="s">
        <v>13</v>
      </c>
      <c r="J4" s="122" t="s">
        <v>14</v>
      </c>
      <c r="K4" s="129" t="s">
        <v>77</v>
      </c>
      <c r="L4" s="122" t="s">
        <v>153</v>
      </c>
      <c r="M4" s="123" t="s">
        <v>77</v>
      </c>
      <c r="N4" s="88" t="s">
        <v>16</v>
      </c>
      <c r="O4" s="440" t="s">
        <v>155</v>
      </c>
      <c r="P4" s="290"/>
      <c r="Q4" s="634"/>
      <c r="R4" s="636"/>
      <c r="S4" s="623"/>
      <c r="T4" s="623"/>
      <c r="U4" s="623"/>
      <c r="V4" s="623"/>
      <c r="W4" s="26"/>
    </row>
    <row r="5" spans="1:22" ht="15.75">
      <c r="A5" s="15">
        <v>1</v>
      </c>
      <c r="B5" s="461" t="s">
        <v>192</v>
      </c>
      <c r="C5" s="488"/>
      <c r="D5" s="152"/>
      <c r="E5" s="151"/>
      <c r="F5" s="151"/>
      <c r="G5" s="151"/>
      <c r="H5" s="151"/>
      <c r="I5" s="151"/>
      <c r="J5" s="151"/>
      <c r="K5" s="151"/>
      <c r="L5" s="151"/>
      <c r="M5" s="152"/>
      <c r="N5" s="151"/>
      <c r="O5" s="466"/>
      <c r="P5" s="489"/>
      <c r="Q5" s="414">
        <f>(C5+D5+E5+F5+G5+H5+I5+J5+K5+L5+M5+N5+O5+P5)/14</f>
        <v>0</v>
      </c>
      <c r="R5" s="297"/>
      <c r="S5" s="418"/>
      <c r="T5" s="411"/>
      <c r="U5" s="419"/>
      <c r="V5" s="424"/>
    </row>
    <row r="6" spans="1:22" ht="15.75">
      <c r="A6" s="14">
        <v>2</v>
      </c>
      <c r="B6" s="460" t="s">
        <v>193</v>
      </c>
      <c r="C6" s="467"/>
      <c r="D6" s="371"/>
      <c r="E6" s="38"/>
      <c r="F6" s="38"/>
      <c r="G6" s="38"/>
      <c r="H6" s="38"/>
      <c r="I6" s="38"/>
      <c r="J6" s="38"/>
      <c r="K6" s="38"/>
      <c r="L6" s="38"/>
      <c r="M6" s="274"/>
      <c r="N6" s="38"/>
      <c r="O6" s="38"/>
      <c r="P6" s="439"/>
      <c r="Q6" s="414">
        <f aca="true" t="shared" si="0" ref="Q6:Q27">(C6+D6+E6+F6+G6+H6+I6+J6+K6+L6+M6+N6+O6+P6)/14</f>
        <v>0</v>
      </c>
      <c r="R6" s="297"/>
      <c r="S6" s="418"/>
      <c r="T6" s="411"/>
      <c r="U6" s="419"/>
      <c r="V6" s="412"/>
    </row>
    <row r="7" spans="1:22" ht="15.75">
      <c r="A7" s="14">
        <v>3</v>
      </c>
      <c r="B7" s="158" t="s">
        <v>194</v>
      </c>
      <c r="C7" s="80"/>
      <c r="D7" s="389"/>
      <c r="E7" s="81"/>
      <c r="F7" s="81"/>
      <c r="G7" s="81"/>
      <c r="H7" s="81"/>
      <c r="I7" s="81"/>
      <c r="J7" s="81"/>
      <c r="K7" s="81"/>
      <c r="L7" s="81"/>
      <c r="M7" s="413"/>
      <c r="N7" s="81"/>
      <c r="O7" s="81"/>
      <c r="P7" s="438"/>
      <c r="Q7" s="414">
        <f t="shared" si="0"/>
        <v>0</v>
      </c>
      <c r="R7" s="298"/>
      <c r="S7" s="421"/>
      <c r="T7" s="412"/>
      <c r="U7" s="422"/>
      <c r="V7" s="412"/>
    </row>
    <row r="8" spans="1:22" ht="17.25" customHeight="1">
      <c r="A8" s="14">
        <v>4</v>
      </c>
      <c r="B8" s="158" t="s">
        <v>195</v>
      </c>
      <c r="C8" s="468"/>
      <c r="D8" s="371"/>
      <c r="E8" s="383"/>
      <c r="F8" s="38"/>
      <c r="G8" s="38"/>
      <c r="H8" s="38"/>
      <c r="I8" s="38"/>
      <c r="J8" s="38"/>
      <c r="K8" s="38"/>
      <c r="L8" s="383"/>
      <c r="M8" s="257"/>
      <c r="N8" s="38"/>
      <c r="O8" s="38"/>
      <c r="P8" s="439"/>
      <c r="Q8" s="304">
        <f t="shared" si="0"/>
        <v>0</v>
      </c>
      <c r="R8" s="298"/>
      <c r="S8" s="421"/>
      <c r="T8" s="412"/>
      <c r="U8" s="422"/>
      <c r="V8" s="412"/>
    </row>
    <row r="9" spans="1:22" ht="15.75" customHeight="1">
      <c r="A9" s="14">
        <v>5</v>
      </c>
      <c r="B9" s="158" t="s">
        <v>196</v>
      </c>
      <c r="C9" s="467"/>
      <c r="D9" s="38"/>
      <c r="E9" s="383"/>
      <c r="F9" s="383"/>
      <c r="G9" s="383"/>
      <c r="H9" s="383"/>
      <c r="I9" s="383"/>
      <c r="J9" s="383"/>
      <c r="K9" s="383"/>
      <c r="L9" s="383"/>
      <c r="M9" s="257"/>
      <c r="N9" s="383"/>
      <c r="O9" s="383"/>
      <c r="P9" s="439"/>
      <c r="Q9" s="414">
        <f t="shared" si="0"/>
        <v>0</v>
      </c>
      <c r="R9" s="298"/>
      <c r="S9" s="421"/>
      <c r="T9" s="412"/>
      <c r="U9" s="422"/>
      <c r="V9" s="412"/>
    </row>
    <row r="10" spans="1:22" ht="15.75" customHeight="1">
      <c r="A10" s="14">
        <v>6</v>
      </c>
      <c r="B10" s="458" t="s">
        <v>197</v>
      </c>
      <c r="C10" s="467"/>
      <c r="D10" s="38"/>
      <c r="E10" s="383"/>
      <c r="F10" s="383"/>
      <c r="G10" s="383"/>
      <c r="H10" s="38"/>
      <c r="I10" s="38"/>
      <c r="J10" s="38"/>
      <c r="K10" s="38"/>
      <c r="L10" s="383"/>
      <c r="M10" s="257"/>
      <c r="N10" s="38"/>
      <c r="O10" s="38"/>
      <c r="P10" s="439"/>
      <c r="Q10" s="304">
        <f t="shared" si="0"/>
        <v>0</v>
      </c>
      <c r="R10" s="298"/>
      <c r="S10" s="421"/>
      <c r="T10" s="412"/>
      <c r="U10" s="422"/>
      <c r="V10" s="412"/>
    </row>
    <row r="11" spans="1:22" ht="15.75">
      <c r="A11" s="14">
        <v>7</v>
      </c>
      <c r="B11" s="459" t="s">
        <v>198</v>
      </c>
      <c r="C11" s="266"/>
      <c r="D11" s="371"/>
      <c r="E11" s="13"/>
      <c r="F11" s="13"/>
      <c r="G11" s="13"/>
      <c r="H11" s="383"/>
      <c r="I11" s="13"/>
      <c r="J11" s="383"/>
      <c r="K11" s="383"/>
      <c r="L11" s="383"/>
      <c r="M11" s="257"/>
      <c r="N11" s="383"/>
      <c r="O11" s="13"/>
      <c r="P11" s="439"/>
      <c r="Q11" s="414">
        <f t="shared" si="0"/>
        <v>0</v>
      </c>
      <c r="R11" s="298"/>
      <c r="S11" s="421"/>
      <c r="T11" s="412"/>
      <c r="U11" s="422"/>
      <c r="V11" s="412"/>
    </row>
    <row r="12" spans="1:22" ht="15.75">
      <c r="A12" s="14">
        <v>8</v>
      </c>
      <c r="B12" s="157" t="s">
        <v>199</v>
      </c>
      <c r="C12" s="467"/>
      <c r="D12" s="38"/>
      <c r="E12" s="383"/>
      <c r="F12" s="383"/>
      <c r="G12" s="383"/>
      <c r="H12" s="383"/>
      <c r="I12" s="383"/>
      <c r="J12" s="383"/>
      <c r="K12" s="383"/>
      <c r="L12" s="383"/>
      <c r="M12" s="257"/>
      <c r="N12" s="383"/>
      <c r="O12" s="383"/>
      <c r="P12" s="439"/>
      <c r="Q12" s="414">
        <f t="shared" si="0"/>
        <v>0</v>
      </c>
      <c r="R12" s="298"/>
      <c r="S12" s="421"/>
      <c r="T12" s="412"/>
      <c r="U12" s="422"/>
      <c r="V12" s="412"/>
    </row>
    <row r="13" spans="1:22" ht="18" customHeight="1">
      <c r="A13" s="14">
        <v>9</v>
      </c>
      <c r="B13" s="158" t="s">
        <v>200</v>
      </c>
      <c r="C13" s="37"/>
      <c r="D13" s="371"/>
      <c r="E13" s="38"/>
      <c r="F13" s="38"/>
      <c r="G13" s="38"/>
      <c r="H13" s="38"/>
      <c r="I13" s="38"/>
      <c r="J13" s="38"/>
      <c r="K13" s="38"/>
      <c r="L13" s="38"/>
      <c r="M13" s="257"/>
      <c r="N13" s="38"/>
      <c r="O13" s="38"/>
      <c r="P13" s="274"/>
      <c r="Q13" s="414">
        <f t="shared" si="0"/>
        <v>0</v>
      </c>
      <c r="R13" s="298"/>
      <c r="S13" s="421"/>
      <c r="T13" s="412"/>
      <c r="U13" s="422"/>
      <c r="V13" s="412"/>
    </row>
    <row r="14" spans="1:22" ht="18" customHeight="1">
      <c r="A14" s="14">
        <v>10</v>
      </c>
      <c r="B14" s="158" t="s">
        <v>201</v>
      </c>
      <c r="C14" s="467"/>
      <c r="D14" s="371"/>
      <c r="E14" s="383"/>
      <c r="F14" s="383"/>
      <c r="G14" s="383"/>
      <c r="H14" s="383"/>
      <c r="I14" s="383"/>
      <c r="J14" s="383"/>
      <c r="K14" s="383"/>
      <c r="L14" s="383"/>
      <c r="M14" s="257"/>
      <c r="N14" s="383"/>
      <c r="O14" s="383"/>
      <c r="P14" s="439"/>
      <c r="Q14" s="414">
        <f t="shared" si="0"/>
        <v>0</v>
      </c>
      <c r="R14" s="298"/>
      <c r="S14" s="421"/>
      <c r="T14" s="412"/>
      <c r="U14" s="422"/>
      <c r="V14" s="412"/>
    </row>
    <row r="15" spans="1:22" ht="18" customHeight="1">
      <c r="A15" s="14">
        <v>11</v>
      </c>
      <c r="B15" s="157" t="s">
        <v>202</v>
      </c>
      <c r="C15" s="469"/>
      <c r="D15" s="371"/>
      <c r="E15" s="383"/>
      <c r="F15" s="383"/>
      <c r="G15" s="383"/>
      <c r="H15" s="383"/>
      <c r="I15" s="383"/>
      <c r="J15" s="383"/>
      <c r="K15" s="383"/>
      <c r="L15" s="383"/>
      <c r="M15" s="257"/>
      <c r="N15" s="383"/>
      <c r="O15" s="383"/>
      <c r="P15" s="439"/>
      <c r="Q15" s="414">
        <f t="shared" si="0"/>
        <v>0</v>
      </c>
      <c r="R15" s="298"/>
      <c r="S15" s="421"/>
      <c r="T15" s="412"/>
      <c r="U15" s="422"/>
      <c r="V15" s="412"/>
    </row>
    <row r="16" spans="1:22" ht="18" customHeight="1">
      <c r="A16" s="14">
        <v>12</v>
      </c>
      <c r="B16" s="158" t="s">
        <v>203</v>
      </c>
      <c r="C16" s="469"/>
      <c r="D16" s="371"/>
      <c r="E16" s="383"/>
      <c r="F16" s="383"/>
      <c r="G16" s="383"/>
      <c r="H16" s="383"/>
      <c r="I16" s="383"/>
      <c r="J16" s="383"/>
      <c r="K16" s="383"/>
      <c r="L16" s="383"/>
      <c r="M16" s="257"/>
      <c r="N16" s="383"/>
      <c r="O16" s="383"/>
      <c r="P16" s="439"/>
      <c r="Q16" s="414">
        <f t="shared" si="0"/>
        <v>0</v>
      </c>
      <c r="R16" s="298"/>
      <c r="S16" s="421"/>
      <c r="T16" s="412"/>
      <c r="U16" s="422"/>
      <c r="V16" s="412"/>
    </row>
    <row r="17" spans="1:22" ht="18" customHeight="1">
      <c r="A17" s="14">
        <v>13</v>
      </c>
      <c r="B17" s="158" t="s">
        <v>71</v>
      </c>
      <c r="C17" s="469"/>
      <c r="D17" s="371"/>
      <c r="E17" s="383"/>
      <c r="F17" s="383"/>
      <c r="G17" s="383"/>
      <c r="H17" s="383"/>
      <c r="I17" s="383"/>
      <c r="J17" s="383"/>
      <c r="K17" s="383"/>
      <c r="L17" s="383"/>
      <c r="M17" s="257"/>
      <c r="N17" s="383"/>
      <c r="O17" s="383"/>
      <c r="P17" s="439"/>
      <c r="Q17" s="414">
        <f t="shared" si="0"/>
        <v>0</v>
      </c>
      <c r="R17" s="298"/>
      <c r="S17" s="421"/>
      <c r="T17" s="412"/>
      <c r="U17" s="422"/>
      <c r="V17" s="412"/>
    </row>
    <row r="18" spans="1:22" ht="18" customHeight="1">
      <c r="A18" s="14">
        <v>14</v>
      </c>
      <c r="B18" s="158" t="s">
        <v>204</v>
      </c>
      <c r="C18" s="469"/>
      <c r="D18" s="371"/>
      <c r="E18" s="383"/>
      <c r="F18" s="383"/>
      <c r="G18" s="383"/>
      <c r="H18" s="383"/>
      <c r="I18" s="383"/>
      <c r="J18" s="383"/>
      <c r="K18" s="383"/>
      <c r="L18" s="383"/>
      <c r="M18" s="257"/>
      <c r="N18" s="383"/>
      <c r="O18" s="383"/>
      <c r="P18" s="439"/>
      <c r="Q18" s="414">
        <f t="shared" si="0"/>
        <v>0</v>
      </c>
      <c r="R18" s="298"/>
      <c r="S18" s="421"/>
      <c r="T18" s="412"/>
      <c r="U18" s="422"/>
      <c r="V18" s="412"/>
    </row>
    <row r="19" spans="1:22" ht="18" customHeight="1">
      <c r="A19" s="14">
        <v>15</v>
      </c>
      <c r="B19" s="158" t="s">
        <v>205</v>
      </c>
      <c r="C19" s="469"/>
      <c r="D19" s="371"/>
      <c r="E19" s="383"/>
      <c r="F19" s="383"/>
      <c r="G19" s="383"/>
      <c r="H19" s="383"/>
      <c r="I19" s="383"/>
      <c r="J19" s="383"/>
      <c r="K19" s="383"/>
      <c r="L19" s="383"/>
      <c r="M19" s="257"/>
      <c r="N19" s="383"/>
      <c r="O19" s="383"/>
      <c r="P19" s="439"/>
      <c r="Q19" s="414">
        <f t="shared" si="0"/>
        <v>0</v>
      </c>
      <c r="R19" s="298"/>
      <c r="S19" s="421"/>
      <c r="T19" s="412"/>
      <c r="U19" s="422"/>
      <c r="V19" s="412"/>
    </row>
    <row r="20" spans="1:22" ht="18" customHeight="1">
      <c r="A20" s="14">
        <v>16</v>
      </c>
      <c r="B20" s="158" t="s">
        <v>206</v>
      </c>
      <c r="C20" s="469"/>
      <c r="D20" s="371"/>
      <c r="E20" s="383"/>
      <c r="F20" s="383"/>
      <c r="G20" s="383"/>
      <c r="H20" s="383"/>
      <c r="I20" s="383"/>
      <c r="J20" s="383"/>
      <c r="K20" s="383"/>
      <c r="L20" s="383"/>
      <c r="M20" s="257"/>
      <c r="N20" s="383"/>
      <c r="O20" s="383"/>
      <c r="P20" s="439"/>
      <c r="Q20" s="414">
        <f t="shared" si="0"/>
        <v>0</v>
      </c>
      <c r="R20" s="298"/>
      <c r="S20" s="421"/>
      <c r="T20" s="412"/>
      <c r="U20" s="422"/>
      <c r="V20" s="412"/>
    </row>
    <row r="21" spans="1:22" ht="18" customHeight="1">
      <c r="A21" s="14">
        <v>17</v>
      </c>
      <c r="B21" s="158" t="s">
        <v>207</v>
      </c>
      <c r="C21" s="469"/>
      <c r="D21" s="371"/>
      <c r="E21" s="383"/>
      <c r="F21" s="383"/>
      <c r="G21" s="383"/>
      <c r="H21" s="383"/>
      <c r="I21" s="383"/>
      <c r="J21" s="383"/>
      <c r="K21" s="383"/>
      <c r="L21" s="383"/>
      <c r="M21" s="257"/>
      <c r="N21" s="383"/>
      <c r="O21" s="383"/>
      <c r="P21" s="439"/>
      <c r="Q21" s="414">
        <f t="shared" si="0"/>
        <v>0</v>
      </c>
      <c r="R21" s="298"/>
      <c r="S21" s="421"/>
      <c r="T21" s="412"/>
      <c r="U21" s="422"/>
      <c r="V21" s="412"/>
    </row>
    <row r="22" spans="1:22" ht="18" customHeight="1">
      <c r="A22" s="14">
        <v>18</v>
      </c>
      <c r="B22" s="158" t="s">
        <v>208</v>
      </c>
      <c r="C22" s="469"/>
      <c r="D22" s="371"/>
      <c r="E22" s="383"/>
      <c r="F22" s="383"/>
      <c r="G22" s="383"/>
      <c r="H22" s="383"/>
      <c r="I22" s="383"/>
      <c r="J22" s="383"/>
      <c r="K22" s="383"/>
      <c r="L22" s="383"/>
      <c r="M22" s="257"/>
      <c r="N22" s="383"/>
      <c r="O22" s="383"/>
      <c r="P22" s="439"/>
      <c r="Q22" s="414">
        <f t="shared" si="0"/>
        <v>0</v>
      </c>
      <c r="R22" s="298"/>
      <c r="S22" s="421"/>
      <c r="T22" s="412"/>
      <c r="U22" s="422"/>
      <c r="V22" s="412"/>
    </row>
    <row r="23" spans="1:22" ht="18" customHeight="1">
      <c r="A23" s="14">
        <v>19</v>
      </c>
      <c r="B23" s="158" t="s">
        <v>209</v>
      </c>
      <c r="C23" s="469"/>
      <c r="D23" s="371"/>
      <c r="E23" s="383"/>
      <c r="F23" s="383"/>
      <c r="G23" s="383"/>
      <c r="H23" s="383"/>
      <c r="I23" s="383"/>
      <c r="J23" s="383"/>
      <c r="K23" s="383"/>
      <c r="L23" s="383"/>
      <c r="M23" s="257"/>
      <c r="N23" s="383"/>
      <c r="O23" s="383"/>
      <c r="P23" s="439"/>
      <c r="Q23" s="414">
        <f t="shared" si="0"/>
        <v>0</v>
      </c>
      <c r="R23" s="298"/>
      <c r="S23" s="421"/>
      <c r="T23" s="412"/>
      <c r="U23" s="422"/>
      <c r="V23" s="412"/>
    </row>
    <row r="24" spans="1:22" ht="18" customHeight="1">
      <c r="A24" s="14">
        <v>20</v>
      </c>
      <c r="B24" s="158" t="s">
        <v>210</v>
      </c>
      <c r="C24" s="469"/>
      <c r="D24" s="371"/>
      <c r="E24" s="383"/>
      <c r="F24" s="383"/>
      <c r="G24" s="383"/>
      <c r="H24" s="383"/>
      <c r="I24" s="383"/>
      <c r="J24" s="383"/>
      <c r="K24" s="383"/>
      <c r="L24" s="383"/>
      <c r="M24" s="257"/>
      <c r="N24" s="383"/>
      <c r="O24" s="383"/>
      <c r="P24" s="439"/>
      <c r="Q24" s="414">
        <f t="shared" si="0"/>
        <v>0</v>
      </c>
      <c r="R24" s="298"/>
      <c r="S24" s="421"/>
      <c r="T24" s="412"/>
      <c r="U24" s="422"/>
      <c r="V24" s="412"/>
    </row>
    <row r="25" spans="1:22" ht="18" customHeight="1">
      <c r="A25" s="14">
        <v>21</v>
      </c>
      <c r="B25" s="158" t="s">
        <v>211</v>
      </c>
      <c r="C25" s="469"/>
      <c r="D25" s="371"/>
      <c r="E25" s="383"/>
      <c r="F25" s="383"/>
      <c r="G25" s="383"/>
      <c r="H25" s="383"/>
      <c r="I25" s="383"/>
      <c r="J25" s="383"/>
      <c r="K25" s="383"/>
      <c r="L25" s="383"/>
      <c r="M25" s="257"/>
      <c r="N25" s="383"/>
      <c r="O25" s="383"/>
      <c r="P25" s="439"/>
      <c r="Q25" s="414">
        <f t="shared" si="0"/>
        <v>0</v>
      </c>
      <c r="R25" s="298"/>
      <c r="S25" s="421"/>
      <c r="T25" s="412"/>
      <c r="U25" s="422"/>
      <c r="V25" s="412"/>
    </row>
    <row r="26" spans="1:22" ht="18" customHeight="1">
      <c r="A26" s="14">
        <v>22</v>
      </c>
      <c r="B26" s="158" t="s">
        <v>212</v>
      </c>
      <c r="C26" s="469"/>
      <c r="D26" s="371"/>
      <c r="E26" s="383"/>
      <c r="F26" s="383"/>
      <c r="G26" s="383"/>
      <c r="H26" s="383"/>
      <c r="I26" s="383"/>
      <c r="J26" s="383"/>
      <c r="K26" s="383"/>
      <c r="L26" s="383"/>
      <c r="M26" s="257"/>
      <c r="N26" s="383"/>
      <c r="O26" s="383"/>
      <c r="P26" s="439"/>
      <c r="Q26" s="414">
        <f t="shared" si="0"/>
        <v>0</v>
      </c>
      <c r="R26" s="298"/>
      <c r="S26" s="421"/>
      <c r="T26" s="412"/>
      <c r="U26" s="422"/>
      <c r="V26" s="412"/>
    </row>
    <row r="27" spans="1:22" ht="18" customHeight="1" thickBot="1">
      <c r="A27" s="470">
        <v>23</v>
      </c>
      <c r="B27" s="158" t="s">
        <v>213</v>
      </c>
      <c r="C27" s="471"/>
      <c r="D27" s="472"/>
      <c r="E27" s="473"/>
      <c r="F27" s="473"/>
      <c r="G27" s="473"/>
      <c r="H27" s="473"/>
      <c r="I27" s="473"/>
      <c r="J27" s="473"/>
      <c r="K27" s="473"/>
      <c r="L27" s="473"/>
      <c r="M27" s="391"/>
      <c r="N27" s="473"/>
      <c r="O27" s="473"/>
      <c r="P27" s="474"/>
      <c r="Q27" s="475">
        <f t="shared" si="0"/>
        <v>0</v>
      </c>
      <c r="R27" s="476"/>
      <c r="S27" s="477"/>
      <c r="T27" s="478"/>
      <c r="U27" s="479"/>
      <c r="V27" s="478"/>
    </row>
    <row r="28" spans="1:22" ht="17.25" thickBot="1" thickTop="1">
      <c r="A28" s="444"/>
      <c r="B28" s="445" t="s">
        <v>8</v>
      </c>
      <c r="C28" s="481"/>
      <c r="D28" s="482"/>
      <c r="E28" s="482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4"/>
      <c r="R28" s="484"/>
      <c r="S28" s="485">
        <f>SUM(S5:S27)</f>
        <v>0</v>
      </c>
      <c r="T28" s="484">
        <f>SUM(T5:T27)</f>
        <v>0</v>
      </c>
      <c r="U28" s="484">
        <f>SUM(U5:U27)</f>
        <v>0</v>
      </c>
      <c r="V28" s="486">
        <f>SUM(V5:V27)</f>
        <v>0</v>
      </c>
    </row>
    <row r="29" spans="1:23" ht="13.5" thickTop="1">
      <c r="A29" s="620"/>
      <c r="B29" s="6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7"/>
      <c r="S29" s="1"/>
      <c r="T29" s="1"/>
      <c r="U29" s="1"/>
      <c r="V29" s="5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2" ht="12.75">
      <c r="A31" s="1"/>
      <c r="B31" s="278" t="s">
        <v>177</v>
      </c>
      <c r="C31" s="119"/>
      <c r="D31" s="119"/>
      <c r="E31" s="119" t="s">
        <v>174</v>
      </c>
      <c r="F31" s="119"/>
      <c r="G31" s="119"/>
      <c r="H31" s="4"/>
      <c r="J31" s="119"/>
      <c r="K31" s="119"/>
      <c r="L31" s="119"/>
      <c r="M31" s="66" t="s">
        <v>176</v>
      </c>
      <c r="N31" s="66"/>
      <c r="O31" s="1"/>
      <c r="P31" s="66"/>
      <c r="V31" s="277"/>
    </row>
    <row r="32" spans="2:21" ht="12.75">
      <c r="B32" s="278" t="s">
        <v>159</v>
      </c>
      <c r="C32" s="369"/>
      <c r="E32" s="370" t="s">
        <v>160</v>
      </c>
      <c r="F32" s="370"/>
      <c r="M32" s="624" t="s">
        <v>216</v>
      </c>
      <c r="N32" s="624"/>
      <c r="O32" s="624"/>
      <c r="P32" s="624"/>
      <c r="Q32" s="624"/>
      <c r="R32" s="624"/>
      <c r="S32" s="624"/>
      <c r="T32" s="624"/>
      <c r="U32" s="624"/>
    </row>
    <row r="33" spans="2:24" ht="12.75">
      <c r="B33" s="369" t="s">
        <v>215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4"/>
      <c r="R33" s="4"/>
      <c r="S33" s="4"/>
      <c r="T33" s="4"/>
      <c r="U33" s="4"/>
      <c r="V33" s="4"/>
      <c r="W33" s="4"/>
      <c r="X33" s="4"/>
    </row>
    <row r="34" spans="2:16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 ht="12.75">
      <c r="B35" s="120" t="s">
        <v>190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</sheetData>
  <sheetProtection/>
  <mergeCells count="13">
    <mergeCell ref="S3:S4"/>
    <mergeCell ref="T3:T4"/>
    <mergeCell ref="U3:U4"/>
    <mergeCell ref="V3:V4"/>
    <mergeCell ref="A29:B29"/>
    <mergeCell ref="M32:U32"/>
    <mergeCell ref="A1:U1"/>
    <mergeCell ref="A2:T2"/>
    <mergeCell ref="A3:A4"/>
    <mergeCell ref="B3:B4"/>
    <mergeCell ref="C3:P3"/>
    <mergeCell ref="Q3:Q4"/>
    <mergeCell ref="R3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35"/>
  <sheetViews>
    <sheetView zoomScalePageLayoutView="0" workbookViewId="0" topLeftCell="A7">
      <selection activeCell="G34" sqref="G34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16" width="4.375" style="0" customWidth="1"/>
    <col min="17" max="17" width="7.25390625" style="0" customWidth="1"/>
    <col min="18" max="18" width="6.00390625" style="0" customWidth="1"/>
    <col min="19" max="19" width="5.875" style="0" customWidth="1"/>
    <col min="20" max="20" width="6.00390625" style="0" customWidth="1"/>
    <col min="21" max="21" width="5.625" style="0" customWidth="1"/>
    <col min="22" max="22" width="5.875" style="0" customWidth="1"/>
    <col min="23" max="23" width="15.75390625" style="0" customWidth="1"/>
    <col min="27" max="27" width="11.25390625" style="0" customWidth="1"/>
    <col min="28" max="28" width="16.25390625" style="0" customWidth="1"/>
  </cols>
  <sheetData>
    <row r="1" spans="1:22" ht="42" customHeight="1">
      <c r="A1" s="618" t="s">
        <v>214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40"/>
    </row>
    <row r="2" spans="1:29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214"/>
      <c r="V2" s="214"/>
      <c r="AA2" s="4"/>
      <c r="AC2" s="4"/>
    </row>
    <row r="3" spans="1:29" ht="51" customHeight="1" thickBot="1">
      <c r="A3" s="626" t="s">
        <v>0</v>
      </c>
      <c r="B3" s="628" t="s">
        <v>1</v>
      </c>
      <c r="C3" s="630" t="s">
        <v>128</v>
      </c>
      <c r="D3" s="631"/>
      <c r="E3" s="631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3"/>
      <c r="Q3" s="622" t="s">
        <v>28</v>
      </c>
      <c r="R3" s="635" t="s">
        <v>29</v>
      </c>
      <c r="S3" s="622" t="s">
        <v>4</v>
      </c>
      <c r="T3" s="622" t="s">
        <v>3</v>
      </c>
      <c r="U3" s="622" t="s">
        <v>2</v>
      </c>
      <c r="V3" s="622" t="s">
        <v>34</v>
      </c>
      <c r="AA3" s="4"/>
      <c r="AC3" s="4"/>
    </row>
    <row r="4" spans="1:23" ht="138" customHeight="1" thickBot="1">
      <c r="A4" s="627"/>
      <c r="B4" s="629"/>
      <c r="C4" s="487" t="s">
        <v>27</v>
      </c>
      <c r="D4" s="122" t="s">
        <v>26</v>
      </c>
      <c r="E4" s="129" t="s">
        <v>30</v>
      </c>
      <c r="F4" s="129" t="s">
        <v>12</v>
      </c>
      <c r="G4" s="129" t="s">
        <v>76</v>
      </c>
      <c r="H4" s="123" t="s">
        <v>11</v>
      </c>
      <c r="I4" s="123" t="s">
        <v>13</v>
      </c>
      <c r="J4" s="122" t="s">
        <v>14</v>
      </c>
      <c r="K4" s="129" t="s">
        <v>77</v>
      </c>
      <c r="L4" s="122" t="s">
        <v>153</v>
      </c>
      <c r="M4" s="123" t="s">
        <v>77</v>
      </c>
      <c r="N4" s="88" t="s">
        <v>16</v>
      </c>
      <c r="O4" s="440" t="s">
        <v>155</v>
      </c>
      <c r="P4" s="290"/>
      <c r="Q4" s="634"/>
      <c r="R4" s="636"/>
      <c r="S4" s="623"/>
      <c r="T4" s="623"/>
      <c r="U4" s="623"/>
      <c r="V4" s="623"/>
      <c r="W4" s="26"/>
    </row>
    <row r="5" spans="1:22" ht="15.75">
      <c r="A5" s="15">
        <v>1</v>
      </c>
      <c r="B5" s="490">
        <v>2240020125</v>
      </c>
      <c r="C5" s="488"/>
      <c r="D5" s="152"/>
      <c r="E5" s="151"/>
      <c r="F5" s="151"/>
      <c r="G5" s="151"/>
      <c r="H5" s="151"/>
      <c r="I5" s="151"/>
      <c r="J5" s="151"/>
      <c r="K5" s="151"/>
      <c r="L5" s="151"/>
      <c r="M5" s="152"/>
      <c r="N5" s="151"/>
      <c r="O5" s="466"/>
      <c r="P5" s="489"/>
      <c r="Q5" s="414">
        <f>(C5+D5+E5+F5+G5+H5+I5+J5+K5+L5+M5+N5+O5+P5)/14</f>
        <v>0</v>
      </c>
      <c r="R5" s="297"/>
      <c r="S5" s="418"/>
      <c r="T5" s="411"/>
      <c r="U5" s="419"/>
      <c r="V5" s="424"/>
    </row>
    <row r="6" spans="1:22" ht="15.75">
      <c r="A6" s="14">
        <v>2</v>
      </c>
      <c r="B6" s="490">
        <v>2240020120</v>
      </c>
      <c r="C6" s="467"/>
      <c r="D6" s="371"/>
      <c r="E6" s="38"/>
      <c r="F6" s="38"/>
      <c r="G6" s="38"/>
      <c r="H6" s="38"/>
      <c r="I6" s="38"/>
      <c r="J6" s="38"/>
      <c r="K6" s="38"/>
      <c r="L6" s="38"/>
      <c r="M6" s="274"/>
      <c r="N6" s="38"/>
      <c r="O6" s="38"/>
      <c r="P6" s="439"/>
      <c r="Q6" s="414">
        <f aca="true" t="shared" si="0" ref="Q6:Q27">(C6+D6+E6+F6+G6+H6+I6+J6+K6+L6+M6+N6+O6+P6)/14</f>
        <v>0</v>
      </c>
      <c r="R6" s="297"/>
      <c r="S6" s="418"/>
      <c r="T6" s="411"/>
      <c r="U6" s="419"/>
      <c r="V6" s="412"/>
    </row>
    <row r="7" spans="1:22" ht="15.75">
      <c r="A7" s="14">
        <v>3</v>
      </c>
      <c r="B7" s="490">
        <v>2240020108</v>
      </c>
      <c r="C7" s="80"/>
      <c r="D7" s="389"/>
      <c r="E7" s="81"/>
      <c r="F7" s="81"/>
      <c r="G7" s="81"/>
      <c r="H7" s="81"/>
      <c r="I7" s="81"/>
      <c r="J7" s="81"/>
      <c r="K7" s="81"/>
      <c r="L7" s="81"/>
      <c r="M7" s="413"/>
      <c r="N7" s="81"/>
      <c r="O7" s="81"/>
      <c r="P7" s="438"/>
      <c r="Q7" s="414">
        <f t="shared" si="0"/>
        <v>0</v>
      </c>
      <c r="R7" s="298"/>
      <c r="S7" s="421"/>
      <c r="T7" s="412"/>
      <c r="U7" s="422"/>
      <c r="V7" s="412"/>
    </row>
    <row r="8" spans="1:22" ht="17.25" customHeight="1">
      <c r="A8" s="14">
        <v>4</v>
      </c>
      <c r="B8" s="490">
        <v>2240020118</v>
      </c>
      <c r="C8" s="468"/>
      <c r="D8" s="371"/>
      <c r="E8" s="383"/>
      <c r="F8" s="38"/>
      <c r="G8" s="38"/>
      <c r="H8" s="38"/>
      <c r="I8" s="38"/>
      <c r="J8" s="38"/>
      <c r="K8" s="38"/>
      <c r="L8" s="383"/>
      <c r="M8" s="257"/>
      <c r="N8" s="38"/>
      <c r="O8" s="38"/>
      <c r="P8" s="439"/>
      <c r="Q8" s="304">
        <f t="shared" si="0"/>
        <v>0</v>
      </c>
      <c r="R8" s="298"/>
      <c r="S8" s="421"/>
      <c r="T8" s="412"/>
      <c r="U8" s="422"/>
      <c r="V8" s="412"/>
    </row>
    <row r="9" spans="1:22" ht="15.75" customHeight="1">
      <c r="A9" s="14">
        <v>5</v>
      </c>
      <c r="B9" s="490">
        <v>2240020117</v>
      </c>
      <c r="C9" s="467"/>
      <c r="D9" s="38"/>
      <c r="E9" s="383"/>
      <c r="F9" s="383"/>
      <c r="G9" s="383"/>
      <c r="H9" s="383"/>
      <c r="I9" s="383"/>
      <c r="J9" s="383"/>
      <c r="K9" s="383"/>
      <c r="L9" s="383"/>
      <c r="M9" s="257"/>
      <c r="N9" s="383"/>
      <c r="O9" s="383"/>
      <c r="P9" s="439"/>
      <c r="Q9" s="414">
        <f t="shared" si="0"/>
        <v>0</v>
      </c>
      <c r="R9" s="298"/>
      <c r="S9" s="421"/>
      <c r="T9" s="412"/>
      <c r="U9" s="422"/>
      <c r="V9" s="412"/>
    </row>
    <row r="10" spans="1:22" ht="15.75" customHeight="1">
      <c r="A10" s="14">
        <v>6</v>
      </c>
      <c r="B10" s="490">
        <v>2240020109</v>
      </c>
      <c r="C10" s="467"/>
      <c r="D10" s="38"/>
      <c r="E10" s="383"/>
      <c r="F10" s="383"/>
      <c r="G10" s="383"/>
      <c r="H10" s="38"/>
      <c r="I10" s="38"/>
      <c r="J10" s="38"/>
      <c r="K10" s="38"/>
      <c r="L10" s="383"/>
      <c r="M10" s="257"/>
      <c r="N10" s="38"/>
      <c r="O10" s="38"/>
      <c r="P10" s="439"/>
      <c r="Q10" s="304">
        <f t="shared" si="0"/>
        <v>0</v>
      </c>
      <c r="R10" s="298"/>
      <c r="S10" s="421"/>
      <c r="T10" s="412"/>
      <c r="U10" s="422"/>
      <c r="V10" s="412"/>
    </row>
    <row r="11" spans="1:22" ht="15.75">
      <c r="A11" s="14">
        <v>7</v>
      </c>
      <c r="B11" s="490">
        <v>2240020104</v>
      </c>
      <c r="C11" s="266"/>
      <c r="D11" s="371"/>
      <c r="E11" s="13"/>
      <c r="F11" s="13"/>
      <c r="G11" s="13"/>
      <c r="H11" s="383"/>
      <c r="I11" s="13"/>
      <c r="J11" s="383"/>
      <c r="K11" s="383"/>
      <c r="L11" s="383"/>
      <c r="M11" s="257"/>
      <c r="N11" s="383"/>
      <c r="O11" s="13"/>
      <c r="P11" s="439"/>
      <c r="Q11" s="414">
        <f t="shared" si="0"/>
        <v>0</v>
      </c>
      <c r="R11" s="298"/>
      <c r="S11" s="421"/>
      <c r="T11" s="412"/>
      <c r="U11" s="422"/>
      <c r="V11" s="412"/>
    </row>
    <row r="12" spans="1:22" ht="15.75">
      <c r="A12" s="14">
        <v>8</v>
      </c>
      <c r="B12" s="490">
        <v>2240020106</v>
      </c>
      <c r="C12" s="467"/>
      <c r="D12" s="38"/>
      <c r="E12" s="383"/>
      <c r="F12" s="383"/>
      <c r="G12" s="383"/>
      <c r="H12" s="383"/>
      <c r="I12" s="383"/>
      <c r="J12" s="383"/>
      <c r="K12" s="383"/>
      <c r="L12" s="383"/>
      <c r="M12" s="257"/>
      <c r="N12" s="383"/>
      <c r="O12" s="383"/>
      <c r="P12" s="439"/>
      <c r="Q12" s="414">
        <f t="shared" si="0"/>
        <v>0</v>
      </c>
      <c r="R12" s="298"/>
      <c r="S12" s="421"/>
      <c r="T12" s="412"/>
      <c r="U12" s="422"/>
      <c r="V12" s="412"/>
    </row>
    <row r="13" spans="1:22" ht="18" customHeight="1">
      <c r="A13" s="14">
        <v>9</v>
      </c>
      <c r="B13" s="490">
        <v>2240020102</v>
      </c>
      <c r="C13" s="37"/>
      <c r="D13" s="371"/>
      <c r="E13" s="38"/>
      <c r="F13" s="38"/>
      <c r="G13" s="38"/>
      <c r="H13" s="38"/>
      <c r="I13" s="38"/>
      <c r="J13" s="38"/>
      <c r="K13" s="38"/>
      <c r="L13" s="38"/>
      <c r="M13" s="257"/>
      <c r="N13" s="38"/>
      <c r="O13" s="38"/>
      <c r="P13" s="274"/>
      <c r="Q13" s="414">
        <f t="shared" si="0"/>
        <v>0</v>
      </c>
      <c r="R13" s="298"/>
      <c r="S13" s="421"/>
      <c r="T13" s="412"/>
      <c r="U13" s="422"/>
      <c r="V13" s="412"/>
    </row>
    <row r="14" spans="1:22" ht="18" customHeight="1">
      <c r="A14" s="14">
        <v>10</v>
      </c>
      <c r="B14" s="490">
        <v>2240020101</v>
      </c>
      <c r="C14" s="467"/>
      <c r="D14" s="371"/>
      <c r="E14" s="383"/>
      <c r="F14" s="383"/>
      <c r="G14" s="383"/>
      <c r="H14" s="383"/>
      <c r="I14" s="383"/>
      <c r="J14" s="383"/>
      <c r="K14" s="383"/>
      <c r="L14" s="383"/>
      <c r="M14" s="257"/>
      <c r="N14" s="383"/>
      <c r="O14" s="383"/>
      <c r="P14" s="439"/>
      <c r="Q14" s="414">
        <f t="shared" si="0"/>
        <v>0</v>
      </c>
      <c r="R14" s="298"/>
      <c r="S14" s="421"/>
      <c r="T14" s="412"/>
      <c r="U14" s="422"/>
      <c r="V14" s="412"/>
    </row>
    <row r="15" spans="1:22" ht="18" customHeight="1">
      <c r="A15" s="14">
        <v>11</v>
      </c>
      <c r="B15" s="490">
        <v>2240020103</v>
      </c>
      <c r="C15" s="469"/>
      <c r="D15" s="371"/>
      <c r="E15" s="383"/>
      <c r="F15" s="383"/>
      <c r="G15" s="383"/>
      <c r="H15" s="383"/>
      <c r="I15" s="383"/>
      <c r="J15" s="383"/>
      <c r="K15" s="383"/>
      <c r="L15" s="383"/>
      <c r="M15" s="257"/>
      <c r="N15" s="383"/>
      <c r="O15" s="383"/>
      <c r="P15" s="439"/>
      <c r="Q15" s="414">
        <f t="shared" si="0"/>
        <v>0</v>
      </c>
      <c r="R15" s="298"/>
      <c r="S15" s="421"/>
      <c r="T15" s="412"/>
      <c r="U15" s="422"/>
      <c r="V15" s="412"/>
    </row>
    <row r="16" spans="1:22" ht="18" customHeight="1">
      <c r="A16" s="14">
        <v>12</v>
      </c>
      <c r="B16" s="491">
        <v>2240020116</v>
      </c>
      <c r="C16" s="469"/>
      <c r="D16" s="371"/>
      <c r="E16" s="383"/>
      <c r="F16" s="383"/>
      <c r="G16" s="383"/>
      <c r="H16" s="383"/>
      <c r="I16" s="383"/>
      <c r="J16" s="383"/>
      <c r="K16" s="383"/>
      <c r="L16" s="383"/>
      <c r="M16" s="257"/>
      <c r="N16" s="383"/>
      <c r="O16" s="383"/>
      <c r="P16" s="439"/>
      <c r="Q16" s="414">
        <f t="shared" si="0"/>
        <v>0</v>
      </c>
      <c r="R16" s="298"/>
      <c r="S16" s="421"/>
      <c r="T16" s="412"/>
      <c r="U16" s="422"/>
      <c r="V16" s="412"/>
    </row>
    <row r="17" spans="1:22" ht="18" customHeight="1">
      <c r="A17" s="14">
        <v>13</v>
      </c>
      <c r="B17" s="491">
        <v>2240020110</v>
      </c>
      <c r="C17" s="469"/>
      <c r="D17" s="371"/>
      <c r="E17" s="383"/>
      <c r="F17" s="383"/>
      <c r="G17" s="383"/>
      <c r="H17" s="383"/>
      <c r="I17" s="383"/>
      <c r="J17" s="383"/>
      <c r="K17" s="383"/>
      <c r="L17" s="383"/>
      <c r="M17" s="257"/>
      <c r="N17" s="383"/>
      <c r="O17" s="383"/>
      <c r="P17" s="439"/>
      <c r="Q17" s="414">
        <f t="shared" si="0"/>
        <v>0</v>
      </c>
      <c r="R17" s="298"/>
      <c r="S17" s="421"/>
      <c r="T17" s="412"/>
      <c r="U17" s="422"/>
      <c r="V17" s="412"/>
    </row>
    <row r="18" spans="1:22" ht="18" customHeight="1">
      <c r="A18" s="14">
        <v>14</v>
      </c>
      <c r="B18" s="491">
        <v>2240020115</v>
      </c>
      <c r="C18" s="469"/>
      <c r="D18" s="371"/>
      <c r="E18" s="383"/>
      <c r="F18" s="383"/>
      <c r="G18" s="383"/>
      <c r="H18" s="383"/>
      <c r="I18" s="383"/>
      <c r="J18" s="383"/>
      <c r="K18" s="383"/>
      <c r="L18" s="383"/>
      <c r="M18" s="257"/>
      <c r="N18" s="383"/>
      <c r="O18" s="383"/>
      <c r="P18" s="439"/>
      <c r="Q18" s="414">
        <f t="shared" si="0"/>
        <v>0</v>
      </c>
      <c r="R18" s="298"/>
      <c r="S18" s="421"/>
      <c r="T18" s="412"/>
      <c r="U18" s="422"/>
      <c r="V18" s="412"/>
    </row>
    <row r="19" spans="1:22" ht="18" customHeight="1">
      <c r="A19" s="14">
        <v>15</v>
      </c>
      <c r="B19" s="490">
        <v>2240020119</v>
      </c>
      <c r="C19" s="469"/>
      <c r="D19" s="371"/>
      <c r="E19" s="383"/>
      <c r="F19" s="383"/>
      <c r="G19" s="383"/>
      <c r="H19" s="383"/>
      <c r="I19" s="383"/>
      <c r="J19" s="383"/>
      <c r="K19" s="383"/>
      <c r="L19" s="383"/>
      <c r="M19" s="257"/>
      <c r="N19" s="383"/>
      <c r="O19" s="383"/>
      <c r="P19" s="439"/>
      <c r="Q19" s="414">
        <f t="shared" si="0"/>
        <v>0</v>
      </c>
      <c r="R19" s="298"/>
      <c r="S19" s="421"/>
      <c r="T19" s="412"/>
      <c r="U19" s="422"/>
      <c r="V19" s="412"/>
    </row>
    <row r="20" spans="1:22" ht="18" customHeight="1">
      <c r="A20" s="14">
        <v>16</v>
      </c>
      <c r="B20" s="490">
        <v>2240020123</v>
      </c>
      <c r="C20" s="469"/>
      <c r="D20" s="371"/>
      <c r="E20" s="383"/>
      <c r="F20" s="383"/>
      <c r="G20" s="383"/>
      <c r="H20" s="383"/>
      <c r="I20" s="383"/>
      <c r="J20" s="383"/>
      <c r="K20" s="383"/>
      <c r="L20" s="383"/>
      <c r="M20" s="257"/>
      <c r="N20" s="383"/>
      <c r="O20" s="383"/>
      <c r="P20" s="439"/>
      <c r="Q20" s="414">
        <f t="shared" si="0"/>
        <v>0</v>
      </c>
      <c r="R20" s="298"/>
      <c r="S20" s="421"/>
      <c r="T20" s="412"/>
      <c r="U20" s="422"/>
      <c r="V20" s="412"/>
    </row>
    <row r="21" spans="1:22" ht="18" customHeight="1">
      <c r="A21" s="14">
        <v>17</v>
      </c>
      <c r="B21" s="490">
        <v>2240020107</v>
      </c>
      <c r="C21" s="469"/>
      <c r="D21" s="371"/>
      <c r="E21" s="383"/>
      <c r="F21" s="383"/>
      <c r="G21" s="383"/>
      <c r="H21" s="383"/>
      <c r="I21" s="383"/>
      <c r="J21" s="383"/>
      <c r="K21" s="383"/>
      <c r="L21" s="383"/>
      <c r="M21" s="257"/>
      <c r="N21" s="383"/>
      <c r="O21" s="383"/>
      <c r="P21" s="439"/>
      <c r="Q21" s="414">
        <f t="shared" si="0"/>
        <v>0</v>
      </c>
      <c r="R21" s="298"/>
      <c r="S21" s="421"/>
      <c r="T21" s="412"/>
      <c r="U21" s="422"/>
      <c r="V21" s="412"/>
    </row>
    <row r="22" spans="1:22" ht="18" customHeight="1">
      <c r="A22" s="14">
        <v>18</v>
      </c>
      <c r="B22" s="491">
        <v>2240020114</v>
      </c>
      <c r="C22" s="469"/>
      <c r="D22" s="371"/>
      <c r="E22" s="383"/>
      <c r="F22" s="383"/>
      <c r="G22" s="383"/>
      <c r="H22" s="383"/>
      <c r="I22" s="383"/>
      <c r="J22" s="383"/>
      <c r="K22" s="383"/>
      <c r="L22" s="383"/>
      <c r="M22" s="257"/>
      <c r="N22" s="383"/>
      <c r="O22" s="383"/>
      <c r="P22" s="439"/>
      <c r="Q22" s="414">
        <f t="shared" si="0"/>
        <v>0</v>
      </c>
      <c r="R22" s="298"/>
      <c r="S22" s="421"/>
      <c r="T22" s="412"/>
      <c r="U22" s="422"/>
      <c r="V22" s="412"/>
    </row>
    <row r="23" spans="1:22" ht="18" customHeight="1">
      <c r="A23" s="14">
        <v>19</v>
      </c>
      <c r="B23" s="490">
        <v>2240020124</v>
      </c>
      <c r="C23" s="469"/>
      <c r="D23" s="371"/>
      <c r="E23" s="383"/>
      <c r="F23" s="383"/>
      <c r="G23" s="383"/>
      <c r="H23" s="383"/>
      <c r="I23" s="383"/>
      <c r="J23" s="383"/>
      <c r="K23" s="383"/>
      <c r="L23" s="383"/>
      <c r="M23" s="257"/>
      <c r="N23" s="383"/>
      <c r="O23" s="383"/>
      <c r="P23" s="439"/>
      <c r="Q23" s="414">
        <f t="shared" si="0"/>
        <v>0</v>
      </c>
      <c r="R23" s="298"/>
      <c r="S23" s="421"/>
      <c r="T23" s="412"/>
      <c r="U23" s="422"/>
      <c r="V23" s="412"/>
    </row>
    <row r="24" spans="1:22" ht="18" customHeight="1">
      <c r="A24" s="14">
        <v>20</v>
      </c>
      <c r="B24" s="491">
        <v>2240020111</v>
      </c>
      <c r="C24" s="469"/>
      <c r="D24" s="371"/>
      <c r="E24" s="383"/>
      <c r="F24" s="383"/>
      <c r="G24" s="383"/>
      <c r="H24" s="383"/>
      <c r="I24" s="383"/>
      <c r="J24" s="383"/>
      <c r="K24" s="383"/>
      <c r="L24" s="383"/>
      <c r="M24" s="257"/>
      <c r="N24" s="383"/>
      <c r="O24" s="383"/>
      <c r="P24" s="439"/>
      <c r="Q24" s="414">
        <f t="shared" si="0"/>
        <v>0</v>
      </c>
      <c r="R24" s="298"/>
      <c r="S24" s="421"/>
      <c r="T24" s="412"/>
      <c r="U24" s="422"/>
      <c r="V24" s="412"/>
    </row>
    <row r="25" spans="1:22" ht="18" customHeight="1">
      <c r="A25" s="14">
        <v>21</v>
      </c>
      <c r="B25" s="491">
        <v>2240020112</v>
      </c>
      <c r="C25" s="469"/>
      <c r="D25" s="371"/>
      <c r="E25" s="383"/>
      <c r="F25" s="383"/>
      <c r="G25" s="383"/>
      <c r="H25" s="383"/>
      <c r="I25" s="383"/>
      <c r="J25" s="383"/>
      <c r="K25" s="383"/>
      <c r="L25" s="383"/>
      <c r="M25" s="257"/>
      <c r="N25" s="383"/>
      <c r="O25" s="383"/>
      <c r="P25" s="439"/>
      <c r="Q25" s="414">
        <f t="shared" si="0"/>
        <v>0</v>
      </c>
      <c r="R25" s="298"/>
      <c r="S25" s="421"/>
      <c r="T25" s="412"/>
      <c r="U25" s="422"/>
      <c r="V25" s="412"/>
    </row>
    <row r="26" spans="1:22" ht="18" customHeight="1">
      <c r="A26" s="14">
        <v>22</v>
      </c>
      <c r="B26" s="491">
        <v>2240020113</v>
      </c>
      <c r="C26" s="469"/>
      <c r="D26" s="371"/>
      <c r="E26" s="383"/>
      <c r="F26" s="383"/>
      <c r="G26" s="383"/>
      <c r="H26" s="383"/>
      <c r="I26" s="383"/>
      <c r="J26" s="383"/>
      <c r="K26" s="383"/>
      <c r="L26" s="383"/>
      <c r="M26" s="257"/>
      <c r="N26" s="383"/>
      <c r="O26" s="383"/>
      <c r="P26" s="439"/>
      <c r="Q26" s="414">
        <f t="shared" si="0"/>
        <v>0</v>
      </c>
      <c r="R26" s="298"/>
      <c r="S26" s="421"/>
      <c r="T26" s="412"/>
      <c r="U26" s="422"/>
      <c r="V26" s="412"/>
    </row>
    <row r="27" spans="1:22" ht="18" customHeight="1" thickBot="1">
      <c r="A27" s="470">
        <v>23</v>
      </c>
      <c r="B27" s="490">
        <v>2240020105</v>
      </c>
      <c r="C27" s="471"/>
      <c r="D27" s="472"/>
      <c r="E27" s="473"/>
      <c r="F27" s="473"/>
      <c r="G27" s="473"/>
      <c r="H27" s="473"/>
      <c r="I27" s="473"/>
      <c r="J27" s="473"/>
      <c r="K27" s="473"/>
      <c r="L27" s="473"/>
      <c r="M27" s="391"/>
      <c r="N27" s="473"/>
      <c r="O27" s="473"/>
      <c r="P27" s="474"/>
      <c r="Q27" s="475">
        <f t="shared" si="0"/>
        <v>0</v>
      </c>
      <c r="R27" s="476"/>
      <c r="S27" s="477"/>
      <c r="T27" s="478"/>
      <c r="U27" s="479"/>
      <c r="V27" s="478"/>
    </row>
    <row r="28" spans="1:22" ht="17.25" thickBot="1" thickTop="1">
      <c r="A28" s="444"/>
      <c r="B28" s="445" t="s">
        <v>8</v>
      </c>
      <c r="C28" s="481"/>
      <c r="D28" s="482"/>
      <c r="E28" s="482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4"/>
      <c r="R28" s="484"/>
      <c r="S28" s="485">
        <f>SUM(S5:S27)</f>
        <v>0</v>
      </c>
      <c r="T28" s="484">
        <f>SUM(T5:T27)</f>
        <v>0</v>
      </c>
      <c r="U28" s="484">
        <f>SUM(U5:U27)</f>
        <v>0</v>
      </c>
      <c r="V28" s="486">
        <f>SUM(V5:V27)</f>
        <v>0</v>
      </c>
    </row>
    <row r="29" spans="1:23" ht="13.5" thickTop="1">
      <c r="A29" s="620"/>
      <c r="B29" s="620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7"/>
      <c r="S29" s="1"/>
      <c r="T29" s="1"/>
      <c r="U29" s="1"/>
      <c r="V29" s="5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2" ht="12.75">
      <c r="A31" s="1"/>
      <c r="B31" s="278" t="s">
        <v>177</v>
      </c>
      <c r="C31" s="119"/>
      <c r="D31" s="119"/>
      <c r="E31" s="119" t="s">
        <v>174</v>
      </c>
      <c r="F31" s="119"/>
      <c r="G31" s="119"/>
      <c r="H31" s="4"/>
      <c r="J31" s="119"/>
      <c r="K31" s="119"/>
      <c r="L31" s="119"/>
      <c r="M31" s="66" t="s">
        <v>176</v>
      </c>
      <c r="N31" s="66"/>
      <c r="O31" s="1"/>
      <c r="P31" s="66"/>
      <c r="V31" s="277"/>
    </row>
    <row r="32" spans="2:21" ht="12.75">
      <c r="B32" s="278" t="s">
        <v>159</v>
      </c>
      <c r="C32" s="369"/>
      <c r="E32" s="370" t="s">
        <v>160</v>
      </c>
      <c r="F32" s="370"/>
      <c r="M32" s="624" t="s">
        <v>217</v>
      </c>
      <c r="N32" s="624"/>
      <c r="O32" s="624"/>
      <c r="P32" s="624"/>
      <c r="Q32" s="624"/>
      <c r="R32" s="624"/>
      <c r="S32" s="624"/>
      <c r="T32" s="624"/>
      <c r="U32" s="624"/>
    </row>
    <row r="33" spans="2:24" ht="12.75">
      <c r="B33" s="369" t="s">
        <v>215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4"/>
      <c r="R33" s="4"/>
      <c r="S33" s="4"/>
      <c r="T33" s="4"/>
      <c r="U33" s="4"/>
      <c r="V33" s="4"/>
      <c r="W33" s="4"/>
      <c r="X33" s="4"/>
    </row>
    <row r="34" spans="2:16" ht="12.75"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</row>
    <row r="35" spans="2:16" ht="12.75">
      <c r="B35" s="120" t="s">
        <v>190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</row>
  </sheetData>
  <sheetProtection/>
  <mergeCells count="13">
    <mergeCell ref="V3:V4"/>
    <mergeCell ref="A29:B29"/>
    <mergeCell ref="M32:U32"/>
    <mergeCell ref="A1:U1"/>
    <mergeCell ref="A2:T2"/>
    <mergeCell ref="A3:A4"/>
    <mergeCell ref="B3:B4"/>
    <mergeCell ref="C3:P3"/>
    <mergeCell ref="Q3:Q4"/>
    <mergeCell ref="R3:R4"/>
    <mergeCell ref="S3:S4"/>
    <mergeCell ref="T3:T4"/>
    <mergeCell ref="U3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0"/>
  <sheetViews>
    <sheetView zoomScale="90" zoomScaleNormal="90" zoomScalePageLayoutView="0" workbookViewId="0" topLeftCell="A1">
      <selection activeCell="Y14" sqref="Y14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7" width="4.125" style="0" customWidth="1"/>
    <col min="8" max="14" width="4.375" style="0" customWidth="1"/>
    <col min="15" max="15" width="7.125" style="0" customWidth="1"/>
    <col min="16" max="16" width="6.00390625" style="0" customWidth="1"/>
    <col min="17" max="17" width="5.875" style="0" customWidth="1"/>
    <col min="18" max="18" width="4.625" style="0" customWidth="1"/>
    <col min="19" max="19" width="4.75390625" style="0" customWidth="1"/>
    <col min="20" max="20" width="4.375" style="0" customWidth="1"/>
    <col min="25" max="25" width="11.25390625" style="0" customWidth="1"/>
    <col min="26" max="26" width="16.25390625" style="0" customWidth="1"/>
  </cols>
  <sheetData>
    <row r="1" spans="1:20" ht="42" customHeight="1">
      <c r="A1" s="618" t="s">
        <v>218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40"/>
    </row>
    <row r="2" spans="1:27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214"/>
      <c r="T2" s="214"/>
      <c r="Y2" s="4"/>
      <c r="AA2" s="4"/>
    </row>
    <row r="3" spans="1:27" ht="51" customHeight="1" thickBot="1">
      <c r="A3" s="626" t="s">
        <v>0</v>
      </c>
      <c r="B3" s="628" t="s">
        <v>1</v>
      </c>
      <c r="C3" s="637" t="s">
        <v>127</v>
      </c>
      <c r="D3" s="638"/>
      <c r="E3" s="638"/>
      <c r="F3" s="638"/>
      <c r="G3" s="638"/>
      <c r="H3" s="630" t="s">
        <v>128</v>
      </c>
      <c r="I3" s="631"/>
      <c r="J3" s="631"/>
      <c r="K3" s="632"/>
      <c r="L3" s="632"/>
      <c r="M3" s="632"/>
      <c r="N3" s="632"/>
      <c r="O3" s="622" t="s">
        <v>28</v>
      </c>
      <c r="P3" s="635" t="s">
        <v>29</v>
      </c>
      <c r="Q3" s="622" t="s">
        <v>4</v>
      </c>
      <c r="R3" s="622" t="s">
        <v>3</v>
      </c>
      <c r="S3" s="622" t="s">
        <v>2</v>
      </c>
      <c r="T3" s="622" t="s">
        <v>34</v>
      </c>
      <c r="Y3" s="4"/>
      <c r="AA3" s="4"/>
    </row>
    <row r="4" spans="1:21" ht="138" customHeight="1" thickBot="1">
      <c r="A4" s="627"/>
      <c r="B4" s="629"/>
      <c r="C4" s="499" t="s">
        <v>11</v>
      </c>
      <c r="D4" s="497" t="s">
        <v>13</v>
      </c>
      <c r="E4" s="495" t="s">
        <v>16</v>
      </c>
      <c r="F4" s="496" t="s">
        <v>185</v>
      </c>
      <c r="G4" s="496" t="s">
        <v>32</v>
      </c>
      <c r="H4" s="404" t="s">
        <v>12</v>
      </c>
      <c r="I4" s="122" t="s">
        <v>14</v>
      </c>
      <c r="J4" s="123" t="s">
        <v>219</v>
      </c>
      <c r="K4" s="123" t="s">
        <v>103</v>
      </c>
      <c r="L4" s="122" t="s">
        <v>104</v>
      </c>
      <c r="M4" s="123" t="s">
        <v>105</v>
      </c>
      <c r="N4" s="122" t="s">
        <v>107</v>
      </c>
      <c r="O4" s="623"/>
      <c r="P4" s="636"/>
      <c r="Q4" s="623"/>
      <c r="R4" s="623"/>
      <c r="S4" s="623"/>
      <c r="T4" s="623"/>
      <c r="U4" s="26"/>
    </row>
    <row r="5" spans="1:20" ht="16.5" thickBot="1">
      <c r="A5" s="15">
        <v>1</v>
      </c>
      <c r="B5" s="430" t="s">
        <v>45</v>
      </c>
      <c r="C5" s="500"/>
      <c r="D5" s="498"/>
      <c r="E5" s="107"/>
      <c r="F5" s="107"/>
      <c r="G5" s="428"/>
      <c r="H5" s="350"/>
      <c r="I5" s="106"/>
      <c r="J5" s="401"/>
      <c r="K5" s="106"/>
      <c r="L5" s="106"/>
      <c r="M5" s="107"/>
      <c r="N5" s="106"/>
      <c r="O5" s="410">
        <f>(H5+I5+J5+K5+L5+M5+N5)/7</f>
        <v>0</v>
      </c>
      <c r="P5" s="221"/>
      <c r="Q5" s="418"/>
      <c r="R5" s="411"/>
      <c r="S5" s="419"/>
      <c r="T5" s="420"/>
    </row>
    <row r="6" spans="1:20" ht="20.25" customHeight="1" thickBot="1">
      <c r="A6" s="15">
        <v>2</v>
      </c>
      <c r="B6" s="400" t="s">
        <v>43</v>
      </c>
      <c r="C6" s="501"/>
      <c r="D6" s="143"/>
      <c r="E6" s="13"/>
      <c r="F6" s="13"/>
      <c r="G6" s="16"/>
      <c r="H6" s="351"/>
      <c r="I6" s="38"/>
      <c r="J6" s="38"/>
      <c r="K6" s="38"/>
      <c r="L6" s="38"/>
      <c r="M6" s="38"/>
      <c r="N6" s="38"/>
      <c r="O6" s="410">
        <f aca="true" t="shared" si="0" ref="O6:O20">(H6+I6+J6+K6+L6+M6+N6)/7</f>
        <v>0</v>
      </c>
      <c r="P6" s="221"/>
      <c r="Q6" s="418"/>
      <c r="R6" s="411"/>
      <c r="S6" s="419"/>
      <c r="T6" s="420"/>
    </row>
    <row r="7" spans="1:20" ht="16.5" thickBot="1">
      <c r="A7" s="14">
        <v>3</v>
      </c>
      <c r="B7" s="431" t="s">
        <v>46</v>
      </c>
      <c r="C7" s="501"/>
      <c r="D7" s="143"/>
      <c r="E7" s="13"/>
      <c r="F7" s="13"/>
      <c r="G7" s="16"/>
      <c r="H7" s="351"/>
      <c r="I7" s="38"/>
      <c r="J7" s="39"/>
      <c r="K7" s="38"/>
      <c r="L7" s="38"/>
      <c r="M7" s="13"/>
      <c r="N7" s="38"/>
      <c r="O7" s="410">
        <f t="shared" si="0"/>
        <v>0</v>
      </c>
      <c r="P7" s="256"/>
      <c r="Q7" s="421"/>
      <c r="R7" s="412"/>
      <c r="S7" s="422"/>
      <c r="T7" s="423"/>
    </row>
    <row r="8" spans="1:20" ht="17.25" customHeight="1" thickBot="1">
      <c r="A8" s="14">
        <v>4</v>
      </c>
      <c r="B8" s="432" t="s">
        <v>47</v>
      </c>
      <c r="C8" s="501"/>
      <c r="D8" s="143"/>
      <c r="E8" s="13"/>
      <c r="F8" s="13"/>
      <c r="G8" s="16"/>
      <c r="H8" s="351"/>
      <c r="I8" s="38"/>
      <c r="J8" s="39"/>
      <c r="K8" s="38"/>
      <c r="L8" s="38"/>
      <c r="M8" s="13"/>
      <c r="N8" s="38"/>
      <c r="O8" s="410">
        <f t="shared" si="0"/>
        <v>0</v>
      </c>
      <c r="P8" s="256"/>
      <c r="Q8" s="421"/>
      <c r="R8" s="412"/>
      <c r="S8" s="422"/>
      <c r="T8" s="423"/>
    </row>
    <row r="9" spans="1:20" ht="15.75" customHeight="1" thickBot="1">
      <c r="A9" s="14">
        <v>5</v>
      </c>
      <c r="B9" s="433" t="s">
        <v>48</v>
      </c>
      <c r="C9" s="502"/>
      <c r="D9" s="143"/>
      <c r="E9" s="13"/>
      <c r="F9" s="13"/>
      <c r="G9" s="16"/>
      <c r="H9" s="351"/>
      <c r="I9" s="38"/>
      <c r="J9" s="39"/>
      <c r="K9" s="38"/>
      <c r="L9" s="38"/>
      <c r="M9" s="13"/>
      <c r="N9" s="38"/>
      <c r="O9" s="410">
        <f t="shared" si="0"/>
        <v>0</v>
      </c>
      <c r="P9" s="256"/>
      <c r="Q9" s="421"/>
      <c r="R9" s="412"/>
      <c r="S9" s="422"/>
      <c r="T9" s="423"/>
    </row>
    <row r="10" spans="1:20" ht="15.75" customHeight="1" thickBot="1">
      <c r="A10" s="14">
        <v>6</v>
      </c>
      <c r="B10" s="433" t="s">
        <v>112</v>
      </c>
      <c r="C10" s="503"/>
      <c r="D10" s="415"/>
      <c r="E10" s="13"/>
      <c r="F10" s="13"/>
      <c r="G10" s="16"/>
      <c r="H10" s="352"/>
      <c r="I10" s="81"/>
      <c r="J10" s="82"/>
      <c r="K10" s="81"/>
      <c r="L10" s="81"/>
      <c r="M10" s="78"/>
      <c r="N10" s="81"/>
      <c r="O10" s="410">
        <f t="shared" si="0"/>
        <v>0</v>
      </c>
      <c r="P10" s="256"/>
      <c r="Q10" s="421"/>
      <c r="R10" s="412"/>
      <c r="S10" s="422"/>
      <c r="T10" s="423"/>
    </row>
    <row r="11" spans="1:20" ht="16.5" thickBot="1">
      <c r="A11" s="14">
        <v>7</v>
      </c>
      <c r="B11" s="400" t="s">
        <v>49</v>
      </c>
      <c r="C11" s="503"/>
      <c r="D11" s="415"/>
      <c r="E11" s="13"/>
      <c r="F11" s="13"/>
      <c r="G11" s="16"/>
      <c r="H11" s="247"/>
      <c r="I11" s="81"/>
      <c r="J11" s="82"/>
      <c r="K11" s="81"/>
      <c r="L11" s="81"/>
      <c r="M11" s="78"/>
      <c r="N11" s="81"/>
      <c r="O11" s="410">
        <f t="shared" si="0"/>
        <v>0</v>
      </c>
      <c r="P11" s="256"/>
      <c r="Q11" s="421"/>
      <c r="R11" s="412"/>
      <c r="S11" s="422"/>
      <c r="T11" s="423"/>
    </row>
    <row r="12" spans="1:20" ht="18" customHeight="1" thickBot="1">
      <c r="A12" s="14">
        <v>8</v>
      </c>
      <c r="B12" s="434" t="s">
        <v>50</v>
      </c>
      <c r="C12" s="501"/>
      <c r="D12" s="143"/>
      <c r="E12" s="13"/>
      <c r="F12" s="13"/>
      <c r="G12" s="16"/>
      <c r="H12" s="351"/>
      <c r="I12" s="38"/>
      <c r="J12" s="39"/>
      <c r="K12" s="38"/>
      <c r="L12" s="38"/>
      <c r="M12" s="13"/>
      <c r="N12" s="38"/>
      <c r="O12" s="410">
        <f t="shared" si="0"/>
        <v>0</v>
      </c>
      <c r="P12" s="256"/>
      <c r="Q12" s="421"/>
      <c r="R12" s="412"/>
      <c r="S12" s="422"/>
      <c r="T12" s="423"/>
    </row>
    <row r="13" spans="1:20" ht="18" customHeight="1" thickBot="1">
      <c r="A13" s="14">
        <v>9</v>
      </c>
      <c r="B13" s="433" t="s">
        <v>51</v>
      </c>
      <c r="C13" s="501"/>
      <c r="D13" s="143"/>
      <c r="E13" s="13"/>
      <c r="F13" s="13"/>
      <c r="G13" s="16"/>
      <c r="H13" s="351"/>
      <c r="I13" s="38"/>
      <c r="J13" s="39"/>
      <c r="K13" s="38"/>
      <c r="L13" s="38"/>
      <c r="M13" s="13"/>
      <c r="N13" s="38"/>
      <c r="O13" s="410">
        <f t="shared" si="0"/>
        <v>0</v>
      </c>
      <c r="P13" s="256"/>
      <c r="Q13" s="421"/>
      <c r="R13" s="412"/>
      <c r="S13" s="422"/>
      <c r="T13" s="423"/>
    </row>
    <row r="14" spans="1:20" ht="16.5" thickBot="1">
      <c r="A14" s="14">
        <v>10</v>
      </c>
      <c r="B14" s="435" t="s">
        <v>52</v>
      </c>
      <c r="C14" s="501"/>
      <c r="D14" s="143"/>
      <c r="E14" s="13"/>
      <c r="F14" s="13"/>
      <c r="G14" s="16"/>
      <c r="H14" s="351"/>
      <c r="I14" s="38"/>
      <c r="J14" s="39"/>
      <c r="K14" s="38"/>
      <c r="L14" s="38"/>
      <c r="M14" s="13"/>
      <c r="N14" s="38"/>
      <c r="O14" s="410">
        <f t="shared" si="0"/>
        <v>0</v>
      </c>
      <c r="P14" s="256"/>
      <c r="Q14" s="421"/>
      <c r="R14" s="412"/>
      <c r="S14" s="422"/>
      <c r="T14" s="423"/>
    </row>
    <row r="15" spans="1:20" ht="16.5" thickBot="1">
      <c r="A15" s="14">
        <v>11</v>
      </c>
      <c r="B15" s="400" t="s">
        <v>53</v>
      </c>
      <c r="C15" s="501"/>
      <c r="D15" s="143"/>
      <c r="E15" s="13"/>
      <c r="F15" s="13"/>
      <c r="G15" s="16"/>
      <c r="H15" s="351"/>
      <c r="I15" s="38"/>
      <c r="J15" s="39"/>
      <c r="K15" s="38"/>
      <c r="L15" s="38"/>
      <c r="M15" s="13"/>
      <c r="N15" s="38"/>
      <c r="O15" s="410">
        <f t="shared" si="0"/>
        <v>0</v>
      </c>
      <c r="P15" s="256"/>
      <c r="Q15" s="421"/>
      <c r="R15" s="412"/>
      <c r="S15" s="422"/>
      <c r="T15" s="423"/>
    </row>
    <row r="16" spans="1:20" ht="16.5" thickBot="1">
      <c r="A16" s="14">
        <v>12</v>
      </c>
      <c r="B16" s="433" t="s">
        <v>54</v>
      </c>
      <c r="C16" s="501"/>
      <c r="D16" s="143"/>
      <c r="E16" s="13"/>
      <c r="F16" s="13"/>
      <c r="G16" s="16"/>
      <c r="H16" s="351"/>
      <c r="I16" s="38"/>
      <c r="J16" s="39"/>
      <c r="K16" s="38"/>
      <c r="L16" s="38"/>
      <c r="M16" s="13"/>
      <c r="N16" s="38"/>
      <c r="O16" s="410">
        <f t="shared" si="0"/>
        <v>0</v>
      </c>
      <c r="P16" s="256"/>
      <c r="Q16" s="421"/>
      <c r="R16" s="412"/>
      <c r="S16" s="422"/>
      <c r="T16" s="423"/>
    </row>
    <row r="17" spans="1:20" ht="18" customHeight="1" thickBot="1">
      <c r="A17" s="14">
        <v>13</v>
      </c>
      <c r="B17" s="400" t="s">
        <v>55</v>
      </c>
      <c r="C17" s="501"/>
      <c r="D17" s="143"/>
      <c r="E17" s="13"/>
      <c r="F17" s="13"/>
      <c r="G17" s="16"/>
      <c r="H17" s="351"/>
      <c r="I17" s="38"/>
      <c r="J17" s="39"/>
      <c r="K17" s="38"/>
      <c r="L17" s="38"/>
      <c r="M17" s="13"/>
      <c r="N17" s="38"/>
      <c r="O17" s="410">
        <f t="shared" si="0"/>
        <v>0</v>
      </c>
      <c r="P17" s="256"/>
      <c r="Q17" s="421"/>
      <c r="R17" s="412"/>
      <c r="S17" s="422"/>
      <c r="T17" s="423"/>
    </row>
    <row r="18" spans="1:20" ht="16.5" thickBot="1">
      <c r="A18" s="14">
        <v>14</v>
      </c>
      <c r="B18" s="207" t="s">
        <v>56</v>
      </c>
      <c r="C18" s="501"/>
      <c r="D18" s="143"/>
      <c r="E18" s="13"/>
      <c r="F18" s="13"/>
      <c r="G18" s="16"/>
      <c r="H18" s="351"/>
      <c r="I18" s="38"/>
      <c r="J18" s="39"/>
      <c r="K18" s="38"/>
      <c r="L18" s="38"/>
      <c r="M18" s="13"/>
      <c r="N18" s="38"/>
      <c r="O18" s="410">
        <f t="shared" si="0"/>
        <v>0</v>
      </c>
      <c r="P18" s="256"/>
      <c r="Q18" s="257"/>
      <c r="R18" s="258"/>
      <c r="S18" s="259"/>
      <c r="T18" s="423"/>
    </row>
    <row r="19" spans="1:20" ht="16.5" thickBot="1">
      <c r="A19" s="103">
        <v>15</v>
      </c>
      <c r="B19" s="207" t="s">
        <v>44</v>
      </c>
      <c r="C19" s="501"/>
      <c r="D19" s="143"/>
      <c r="E19" s="13"/>
      <c r="F19" s="13"/>
      <c r="G19" s="16"/>
      <c r="H19" s="351"/>
      <c r="I19" s="38"/>
      <c r="J19" s="39"/>
      <c r="K19" s="38"/>
      <c r="L19" s="38"/>
      <c r="M19" s="13"/>
      <c r="N19" s="13"/>
      <c r="O19" s="410">
        <f t="shared" si="0"/>
        <v>0</v>
      </c>
      <c r="P19" s="256"/>
      <c r="Q19" s="421"/>
      <c r="R19" s="412"/>
      <c r="S19" s="422"/>
      <c r="T19" s="423"/>
    </row>
    <row r="20" spans="1:20" ht="16.5" thickBot="1">
      <c r="A20" s="103">
        <v>16</v>
      </c>
      <c r="B20" s="207" t="s">
        <v>108</v>
      </c>
      <c r="C20" s="501"/>
      <c r="D20" s="143"/>
      <c r="E20" s="201"/>
      <c r="F20" s="13"/>
      <c r="G20" s="16"/>
      <c r="H20" s="351"/>
      <c r="I20" s="38"/>
      <c r="J20" s="39"/>
      <c r="K20" s="38"/>
      <c r="L20" s="38"/>
      <c r="M20" s="13"/>
      <c r="N20" s="38"/>
      <c r="O20" s="410">
        <f t="shared" si="0"/>
        <v>0</v>
      </c>
      <c r="P20" s="256"/>
      <c r="Q20" s="421"/>
      <c r="R20" s="412"/>
      <c r="S20" s="422"/>
      <c r="T20" s="423"/>
    </row>
    <row r="21" spans="1:20" ht="16.5" thickBot="1">
      <c r="A21" s="23"/>
      <c r="B21" s="25" t="s">
        <v>8</v>
      </c>
      <c r="C21" s="504"/>
      <c r="D21" s="20"/>
      <c r="E21" s="20"/>
      <c r="F21" s="20"/>
      <c r="G21" s="21"/>
      <c r="H21" s="126"/>
      <c r="I21" s="20"/>
      <c r="J21" s="20"/>
      <c r="K21" s="20"/>
      <c r="L21" s="20"/>
      <c r="M21" s="20"/>
      <c r="N21" s="20"/>
      <c r="O21" s="402"/>
      <c r="P21" s="22"/>
      <c r="Q21" s="425">
        <f>SUM(Q5:Q20)</f>
        <v>0</v>
      </c>
      <c r="R21" s="426">
        <f>SUM(R5:R19)</f>
        <v>0</v>
      </c>
      <c r="S21" s="426">
        <f>SUM(S5:S20)</f>
        <v>0</v>
      </c>
      <c r="T21" s="426">
        <f>SUM(T5:T20)</f>
        <v>0</v>
      </c>
    </row>
    <row r="22" spans="1:21" ht="12.75">
      <c r="A22" s="620"/>
      <c r="B22" s="620"/>
      <c r="C22" s="620"/>
      <c r="D22" s="620"/>
      <c r="E22" s="620"/>
      <c r="F22" s="620"/>
      <c r="G22" s="620"/>
      <c r="H22" s="1"/>
      <c r="I22" s="1"/>
      <c r="J22" s="1"/>
      <c r="K22" s="1"/>
      <c r="L22" s="1"/>
      <c r="M22" s="1"/>
      <c r="N22" s="1"/>
      <c r="O22" s="12"/>
      <c r="P22" s="7"/>
      <c r="Q22" s="1"/>
      <c r="R22" s="1"/>
      <c r="S22" s="1"/>
      <c r="T22" s="5"/>
      <c r="U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8" ht="12.75">
      <c r="A24" s="1"/>
      <c r="B24" s="278" t="s">
        <v>187</v>
      </c>
      <c r="C24" s="119" t="s">
        <v>223</v>
      </c>
      <c r="D24" s="119"/>
      <c r="E24" s="119"/>
      <c r="F24" s="4"/>
      <c r="H24" s="119"/>
      <c r="I24" s="119"/>
      <c r="J24" s="66" t="s">
        <v>220</v>
      </c>
      <c r="K24" s="66"/>
      <c r="L24" s="1"/>
      <c r="M24" s="66"/>
      <c r="N24" s="1"/>
      <c r="O24" s="369"/>
      <c r="P24" s="277"/>
      <c r="Q24" s="195"/>
      <c r="R24" s="277"/>
    </row>
    <row r="25" spans="2:14" ht="12.75">
      <c r="B25" s="278" t="s">
        <v>159</v>
      </c>
      <c r="C25" s="370" t="s">
        <v>222</v>
      </c>
      <c r="D25" s="370"/>
      <c r="E25" s="370"/>
      <c r="F25" s="370"/>
      <c r="G25" s="278"/>
      <c r="H25" s="369"/>
      <c r="J25" s="624" t="s">
        <v>221</v>
      </c>
      <c r="K25" s="624"/>
      <c r="L25" s="624"/>
      <c r="M25" s="624"/>
      <c r="N25" s="624"/>
    </row>
    <row r="26" spans="2:20" ht="12.75">
      <c r="B26" s="369" t="s">
        <v>125</v>
      </c>
      <c r="C26" s="369"/>
      <c r="D26" s="369"/>
      <c r="E26" s="369"/>
      <c r="F26" s="369"/>
      <c r="G26" s="277"/>
      <c r="I26" s="118"/>
      <c r="J26" s="118"/>
      <c r="K26" s="118"/>
      <c r="L26" s="118"/>
      <c r="M26" s="118"/>
      <c r="N26" s="118"/>
      <c r="O26" s="4"/>
      <c r="P26" s="4"/>
      <c r="Q26" s="4"/>
      <c r="R26" s="4"/>
      <c r="S26" s="4"/>
      <c r="T26" s="4"/>
    </row>
    <row r="27" spans="2:14" ht="12.7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2:14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2:14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2:14" ht="12.75">
      <c r="B30" s="120" t="s">
        <v>191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</sheetData>
  <sheetProtection/>
  <mergeCells count="14">
    <mergeCell ref="O3:O4"/>
    <mergeCell ref="P3:P4"/>
    <mergeCell ref="Q3:Q4"/>
    <mergeCell ref="R3:R4"/>
    <mergeCell ref="S3:S4"/>
    <mergeCell ref="T3:T4"/>
    <mergeCell ref="A22:G22"/>
    <mergeCell ref="J25:N25"/>
    <mergeCell ref="A1:S1"/>
    <mergeCell ref="A2:R2"/>
    <mergeCell ref="A3:A4"/>
    <mergeCell ref="B3:B4"/>
    <mergeCell ref="C3:G3"/>
    <mergeCell ref="H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0"/>
  <sheetViews>
    <sheetView zoomScale="90" zoomScaleNormal="90" zoomScalePageLayoutView="0" workbookViewId="0" topLeftCell="A1">
      <selection activeCell="Y20" sqref="Y20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7" width="4.125" style="0" customWidth="1"/>
    <col min="8" max="14" width="4.375" style="0" customWidth="1"/>
    <col min="15" max="15" width="7.125" style="0" customWidth="1"/>
    <col min="16" max="16" width="6.00390625" style="0" customWidth="1"/>
    <col min="17" max="17" width="5.875" style="0" customWidth="1"/>
    <col min="18" max="18" width="4.625" style="0" customWidth="1"/>
    <col min="19" max="19" width="4.75390625" style="0" customWidth="1"/>
    <col min="20" max="20" width="4.375" style="0" customWidth="1"/>
    <col min="25" max="25" width="11.25390625" style="0" customWidth="1"/>
    <col min="26" max="26" width="16.25390625" style="0" customWidth="1"/>
  </cols>
  <sheetData>
    <row r="1" spans="1:20" ht="42" customHeight="1">
      <c r="A1" s="618" t="s">
        <v>218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40"/>
    </row>
    <row r="2" spans="1:27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214"/>
      <c r="T2" s="214"/>
      <c r="Y2" s="4"/>
      <c r="AA2" s="4"/>
    </row>
    <row r="3" spans="1:27" ht="51" customHeight="1" thickBot="1">
      <c r="A3" s="626" t="s">
        <v>0</v>
      </c>
      <c r="B3" s="628" t="s">
        <v>1</v>
      </c>
      <c r="C3" s="637" t="s">
        <v>127</v>
      </c>
      <c r="D3" s="638"/>
      <c r="E3" s="638"/>
      <c r="F3" s="638"/>
      <c r="G3" s="638"/>
      <c r="H3" s="630" t="s">
        <v>128</v>
      </c>
      <c r="I3" s="631"/>
      <c r="J3" s="631"/>
      <c r="K3" s="632"/>
      <c r="L3" s="632"/>
      <c r="M3" s="632"/>
      <c r="N3" s="632"/>
      <c r="O3" s="622" t="s">
        <v>28</v>
      </c>
      <c r="P3" s="635" t="s">
        <v>29</v>
      </c>
      <c r="Q3" s="622" t="s">
        <v>4</v>
      </c>
      <c r="R3" s="622" t="s">
        <v>3</v>
      </c>
      <c r="S3" s="622" t="s">
        <v>2</v>
      </c>
      <c r="T3" s="622" t="s">
        <v>34</v>
      </c>
      <c r="Y3" s="4"/>
      <c r="AA3" s="4"/>
    </row>
    <row r="4" spans="1:21" ht="138" customHeight="1" thickBot="1">
      <c r="A4" s="627"/>
      <c r="B4" s="629"/>
      <c r="C4" s="499" t="s">
        <v>11</v>
      </c>
      <c r="D4" s="497" t="s">
        <v>13</v>
      </c>
      <c r="E4" s="495" t="s">
        <v>16</v>
      </c>
      <c r="F4" s="496" t="s">
        <v>185</v>
      </c>
      <c r="G4" s="496" t="s">
        <v>32</v>
      </c>
      <c r="H4" s="404" t="s">
        <v>12</v>
      </c>
      <c r="I4" s="122" t="s">
        <v>14</v>
      </c>
      <c r="J4" s="123" t="s">
        <v>219</v>
      </c>
      <c r="K4" s="123" t="s">
        <v>103</v>
      </c>
      <c r="L4" s="122" t="s">
        <v>104</v>
      </c>
      <c r="M4" s="123" t="s">
        <v>105</v>
      </c>
      <c r="N4" s="122" t="s">
        <v>107</v>
      </c>
      <c r="O4" s="623"/>
      <c r="P4" s="636"/>
      <c r="Q4" s="623"/>
      <c r="R4" s="623"/>
      <c r="S4" s="623"/>
      <c r="T4" s="623"/>
      <c r="U4" s="26"/>
    </row>
    <row r="5" spans="1:20" ht="16.5" thickBot="1">
      <c r="A5" s="15">
        <v>1</v>
      </c>
      <c r="B5" s="494">
        <v>2109020702</v>
      </c>
      <c r="C5" s="500"/>
      <c r="D5" s="498"/>
      <c r="E5" s="107"/>
      <c r="F5" s="107"/>
      <c r="G5" s="428"/>
      <c r="H5" s="350"/>
      <c r="I5" s="106"/>
      <c r="J5" s="401"/>
      <c r="K5" s="106"/>
      <c r="L5" s="106"/>
      <c r="M5" s="107"/>
      <c r="N5" s="106"/>
      <c r="O5" s="410">
        <f>(H5+I5+J5+K5+L5+M5+N5)/7</f>
        <v>0</v>
      </c>
      <c r="P5" s="221"/>
      <c r="Q5" s="418"/>
      <c r="R5" s="411"/>
      <c r="S5" s="419"/>
      <c r="T5" s="420"/>
    </row>
    <row r="6" spans="1:20" ht="20.25" customHeight="1" thickBot="1">
      <c r="A6" s="15">
        <v>2</v>
      </c>
      <c r="B6" s="494">
        <v>2140020109</v>
      </c>
      <c r="C6" s="501"/>
      <c r="D6" s="143"/>
      <c r="E6" s="13"/>
      <c r="F6" s="13"/>
      <c r="G6" s="16"/>
      <c r="H6" s="351"/>
      <c r="I6" s="38"/>
      <c r="J6" s="38"/>
      <c r="K6" s="38"/>
      <c r="L6" s="38"/>
      <c r="M6" s="38"/>
      <c r="N6" s="38"/>
      <c r="O6" s="410">
        <f aca="true" t="shared" si="0" ref="O6:O20">(H6+I6+J6+K6+L6+M6+N6)/7</f>
        <v>0</v>
      </c>
      <c r="P6" s="221"/>
      <c r="Q6" s="418"/>
      <c r="R6" s="411"/>
      <c r="S6" s="419"/>
      <c r="T6" s="420"/>
    </row>
    <row r="7" spans="1:20" ht="16.5" thickBot="1">
      <c r="A7" s="14">
        <v>3</v>
      </c>
      <c r="B7" s="394">
        <v>2140020107</v>
      </c>
      <c r="C7" s="501"/>
      <c r="D7" s="143"/>
      <c r="E7" s="13"/>
      <c r="F7" s="13"/>
      <c r="G7" s="16"/>
      <c r="H7" s="351"/>
      <c r="I7" s="38"/>
      <c r="J7" s="39"/>
      <c r="K7" s="38"/>
      <c r="L7" s="38"/>
      <c r="M7" s="13"/>
      <c r="N7" s="38"/>
      <c r="O7" s="410">
        <f t="shared" si="0"/>
        <v>0</v>
      </c>
      <c r="P7" s="256"/>
      <c r="Q7" s="421"/>
      <c r="R7" s="412"/>
      <c r="S7" s="422"/>
      <c r="T7" s="423"/>
    </row>
    <row r="8" spans="1:20" ht="17.25" customHeight="1" thickBot="1">
      <c r="A8" s="14">
        <v>4</v>
      </c>
      <c r="B8" s="393">
        <v>2140020106</v>
      </c>
      <c r="C8" s="501"/>
      <c r="D8" s="143"/>
      <c r="E8" s="13"/>
      <c r="F8" s="13"/>
      <c r="G8" s="16"/>
      <c r="H8" s="351"/>
      <c r="I8" s="38"/>
      <c r="J8" s="39"/>
      <c r="K8" s="38"/>
      <c r="L8" s="38"/>
      <c r="M8" s="13"/>
      <c r="N8" s="38"/>
      <c r="O8" s="410">
        <f t="shared" si="0"/>
        <v>0</v>
      </c>
      <c r="P8" s="256"/>
      <c r="Q8" s="421"/>
      <c r="R8" s="412"/>
      <c r="S8" s="422"/>
      <c r="T8" s="423"/>
    </row>
    <row r="9" spans="1:20" ht="15.75" customHeight="1" thickBot="1">
      <c r="A9" s="14">
        <v>5</v>
      </c>
      <c r="B9" s="393">
        <v>2140020101</v>
      </c>
      <c r="C9" s="502"/>
      <c r="D9" s="143"/>
      <c r="E9" s="13"/>
      <c r="F9" s="13"/>
      <c r="G9" s="16"/>
      <c r="H9" s="351"/>
      <c r="I9" s="38"/>
      <c r="J9" s="39"/>
      <c r="K9" s="38"/>
      <c r="L9" s="38"/>
      <c r="M9" s="13"/>
      <c r="N9" s="38"/>
      <c r="O9" s="410">
        <f t="shared" si="0"/>
        <v>0</v>
      </c>
      <c r="P9" s="256"/>
      <c r="Q9" s="421"/>
      <c r="R9" s="412"/>
      <c r="S9" s="422"/>
      <c r="T9" s="423"/>
    </row>
    <row r="10" spans="1:20" ht="15.75" customHeight="1" thickBot="1">
      <c r="A10" s="14">
        <v>6</v>
      </c>
      <c r="B10" s="393">
        <v>2140020108</v>
      </c>
      <c r="C10" s="503"/>
      <c r="D10" s="415"/>
      <c r="E10" s="13"/>
      <c r="F10" s="13"/>
      <c r="G10" s="16"/>
      <c r="H10" s="352"/>
      <c r="I10" s="81"/>
      <c r="J10" s="82"/>
      <c r="K10" s="81"/>
      <c r="L10" s="81"/>
      <c r="M10" s="78"/>
      <c r="N10" s="81"/>
      <c r="O10" s="410">
        <f t="shared" si="0"/>
        <v>0</v>
      </c>
      <c r="P10" s="256"/>
      <c r="Q10" s="421"/>
      <c r="R10" s="412"/>
      <c r="S10" s="422"/>
      <c r="T10" s="423"/>
    </row>
    <row r="11" spans="1:20" ht="16.5" thickBot="1">
      <c r="A11" s="14">
        <v>7</v>
      </c>
      <c r="B11" s="393">
        <v>2140020110</v>
      </c>
      <c r="C11" s="503"/>
      <c r="D11" s="415"/>
      <c r="E11" s="13"/>
      <c r="F11" s="13"/>
      <c r="G11" s="16"/>
      <c r="H11" s="247"/>
      <c r="I11" s="81"/>
      <c r="J11" s="82"/>
      <c r="K11" s="81"/>
      <c r="L11" s="81"/>
      <c r="M11" s="78"/>
      <c r="N11" s="81"/>
      <c r="O11" s="410">
        <f t="shared" si="0"/>
        <v>0</v>
      </c>
      <c r="P11" s="256"/>
      <c r="Q11" s="421"/>
      <c r="R11" s="412"/>
      <c r="S11" s="422"/>
      <c r="T11" s="423"/>
    </row>
    <row r="12" spans="1:20" ht="18" customHeight="1" thickBot="1">
      <c r="A12" s="14">
        <v>8</v>
      </c>
      <c r="B12" s="393">
        <v>2140020111</v>
      </c>
      <c r="C12" s="501"/>
      <c r="D12" s="143"/>
      <c r="E12" s="13"/>
      <c r="F12" s="13"/>
      <c r="G12" s="16"/>
      <c r="H12" s="351"/>
      <c r="I12" s="38"/>
      <c r="J12" s="39"/>
      <c r="K12" s="38"/>
      <c r="L12" s="38"/>
      <c r="M12" s="13"/>
      <c r="N12" s="38"/>
      <c r="O12" s="410">
        <f t="shared" si="0"/>
        <v>0</v>
      </c>
      <c r="P12" s="256"/>
      <c r="Q12" s="421"/>
      <c r="R12" s="412"/>
      <c r="S12" s="422"/>
      <c r="T12" s="423"/>
    </row>
    <row r="13" spans="1:20" ht="18" customHeight="1" thickBot="1">
      <c r="A13" s="14">
        <v>9</v>
      </c>
      <c r="B13" s="393">
        <v>2140020104</v>
      </c>
      <c r="C13" s="501"/>
      <c r="D13" s="143"/>
      <c r="E13" s="13"/>
      <c r="F13" s="13"/>
      <c r="G13" s="16"/>
      <c r="H13" s="351"/>
      <c r="I13" s="38"/>
      <c r="J13" s="39"/>
      <c r="K13" s="38"/>
      <c r="L13" s="38"/>
      <c r="M13" s="13"/>
      <c r="N13" s="38"/>
      <c r="O13" s="410">
        <f t="shared" si="0"/>
        <v>0</v>
      </c>
      <c r="P13" s="256"/>
      <c r="Q13" s="421"/>
      <c r="R13" s="412"/>
      <c r="S13" s="422"/>
      <c r="T13" s="423"/>
    </row>
    <row r="14" spans="1:20" ht="16.5" thickBot="1">
      <c r="A14" s="14">
        <v>10</v>
      </c>
      <c r="B14" s="393">
        <v>2140020105</v>
      </c>
      <c r="C14" s="501"/>
      <c r="D14" s="143"/>
      <c r="E14" s="13"/>
      <c r="F14" s="13"/>
      <c r="G14" s="16"/>
      <c r="H14" s="351"/>
      <c r="I14" s="38"/>
      <c r="J14" s="39"/>
      <c r="K14" s="38"/>
      <c r="L14" s="38"/>
      <c r="M14" s="13"/>
      <c r="N14" s="38"/>
      <c r="O14" s="410">
        <f t="shared" si="0"/>
        <v>0</v>
      </c>
      <c r="P14" s="256"/>
      <c r="Q14" s="421"/>
      <c r="R14" s="412"/>
      <c r="S14" s="422"/>
      <c r="T14" s="423"/>
    </row>
    <row r="15" spans="1:20" ht="16.5" thickBot="1">
      <c r="A15" s="14">
        <v>11</v>
      </c>
      <c r="B15" s="494">
        <v>2113021110</v>
      </c>
      <c r="C15" s="501"/>
      <c r="D15" s="143"/>
      <c r="E15" s="13"/>
      <c r="F15" s="13"/>
      <c r="G15" s="16"/>
      <c r="H15" s="351"/>
      <c r="I15" s="38"/>
      <c r="J15" s="39"/>
      <c r="K15" s="38"/>
      <c r="L15" s="38"/>
      <c r="M15" s="13"/>
      <c r="N15" s="38"/>
      <c r="O15" s="410">
        <f t="shared" si="0"/>
        <v>0</v>
      </c>
      <c r="P15" s="256"/>
      <c r="Q15" s="421"/>
      <c r="R15" s="412"/>
      <c r="S15" s="422"/>
      <c r="T15" s="423"/>
    </row>
    <row r="16" spans="1:20" ht="16.5" thickBot="1">
      <c r="A16" s="14">
        <v>12</v>
      </c>
      <c r="B16" s="393">
        <v>2140020102</v>
      </c>
      <c r="C16" s="501"/>
      <c r="D16" s="143"/>
      <c r="E16" s="13"/>
      <c r="F16" s="13"/>
      <c r="G16" s="16"/>
      <c r="H16" s="351"/>
      <c r="I16" s="38"/>
      <c r="J16" s="39"/>
      <c r="K16" s="38"/>
      <c r="L16" s="38"/>
      <c r="M16" s="13"/>
      <c r="N16" s="38"/>
      <c r="O16" s="410">
        <f t="shared" si="0"/>
        <v>0</v>
      </c>
      <c r="P16" s="256"/>
      <c r="Q16" s="421"/>
      <c r="R16" s="412"/>
      <c r="S16" s="422"/>
      <c r="T16" s="423"/>
    </row>
    <row r="17" spans="1:20" ht="18" customHeight="1" thickBot="1">
      <c r="A17" s="14">
        <v>13</v>
      </c>
      <c r="B17" s="393">
        <v>2121020203</v>
      </c>
      <c r="C17" s="501"/>
      <c r="D17" s="143"/>
      <c r="E17" s="13"/>
      <c r="F17" s="13"/>
      <c r="G17" s="16"/>
      <c r="H17" s="351"/>
      <c r="I17" s="38"/>
      <c r="J17" s="39"/>
      <c r="K17" s="38"/>
      <c r="L17" s="38"/>
      <c r="M17" s="13"/>
      <c r="N17" s="38"/>
      <c r="O17" s="410">
        <f t="shared" si="0"/>
        <v>0</v>
      </c>
      <c r="P17" s="256"/>
      <c r="Q17" s="421"/>
      <c r="R17" s="412"/>
      <c r="S17" s="422"/>
      <c r="T17" s="423"/>
    </row>
    <row r="18" spans="1:20" ht="16.5" thickBot="1">
      <c r="A18" s="14">
        <v>14</v>
      </c>
      <c r="B18" s="393">
        <v>2140020103</v>
      </c>
      <c r="C18" s="501"/>
      <c r="D18" s="143"/>
      <c r="E18" s="13"/>
      <c r="F18" s="13"/>
      <c r="G18" s="16"/>
      <c r="H18" s="351"/>
      <c r="I18" s="38"/>
      <c r="J18" s="39"/>
      <c r="K18" s="38"/>
      <c r="L18" s="38"/>
      <c r="M18" s="13"/>
      <c r="N18" s="38"/>
      <c r="O18" s="410">
        <f t="shared" si="0"/>
        <v>0</v>
      </c>
      <c r="P18" s="256"/>
      <c r="Q18" s="257"/>
      <c r="R18" s="258"/>
      <c r="S18" s="259"/>
      <c r="T18" s="423"/>
    </row>
    <row r="19" spans="1:20" ht="16.5" thickBot="1">
      <c r="A19" s="103">
        <v>15</v>
      </c>
      <c r="B19" s="492">
        <v>2240020101</v>
      </c>
      <c r="C19" s="501"/>
      <c r="D19" s="143"/>
      <c r="E19" s="13"/>
      <c r="F19" s="13"/>
      <c r="G19" s="16"/>
      <c r="H19" s="351"/>
      <c r="I19" s="38"/>
      <c r="J19" s="39"/>
      <c r="K19" s="38"/>
      <c r="L19" s="38"/>
      <c r="M19" s="13"/>
      <c r="N19" s="13"/>
      <c r="O19" s="410">
        <f t="shared" si="0"/>
        <v>0</v>
      </c>
      <c r="P19" s="256"/>
      <c r="Q19" s="421"/>
      <c r="R19" s="412"/>
      <c r="S19" s="422"/>
      <c r="T19" s="423"/>
    </row>
    <row r="20" spans="1:20" ht="16.5" thickBot="1">
      <c r="A20" s="103">
        <v>16</v>
      </c>
      <c r="B20" s="493">
        <v>2240020102</v>
      </c>
      <c r="C20" s="501"/>
      <c r="D20" s="143"/>
      <c r="E20" s="201"/>
      <c r="F20" s="13"/>
      <c r="G20" s="16"/>
      <c r="H20" s="351"/>
      <c r="I20" s="38"/>
      <c r="J20" s="39"/>
      <c r="K20" s="38"/>
      <c r="L20" s="38"/>
      <c r="M20" s="13"/>
      <c r="N20" s="38"/>
      <c r="O20" s="410">
        <f t="shared" si="0"/>
        <v>0</v>
      </c>
      <c r="P20" s="256"/>
      <c r="Q20" s="421"/>
      <c r="R20" s="412"/>
      <c r="S20" s="422"/>
      <c r="T20" s="423"/>
    </row>
    <row r="21" spans="1:20" ht="16.5" thickBot="1">
      <c r="A21" s="23"/>
      <c r="B21" s="25" t="s">
        <v>8</v>
      </c>
      <c r="C21" s="504"/>
      <c r="D21" s="20"/>
      <c r="E21" s="20"/>
      <c r="F21" s="20"/>
      <c r="G21" s="21"/>
      <c r="H21" s="126"/>
      <c r="I21" s="20"/>
      <c r="J21" s="20"/>
      <c r="K21" s="20"/>
      <c r="L21" s="20"/>
      <c r="M21" s="20"/>
      <c r="N21" s="20"/>
      <c r="O21" s="402"/>
      <c r="P21" s="22"/>
      <c r="Q21" s="425">
        <f>SUM(Q5:Q20)</f>
        <v>0</v>
      </c>
      <c r="R21" s="426">
        <f>SUM(R5:R19)</f>
        <v>0</v>
      </c>
      <c r="S21" s="426">
        <f>SUM(S5:S20)</f>
        <v>0</v>
      </c>
      <c r="T21" s="426">
        <f>SUM(T5:T20)</f>
        <v>0</v>
      </c>
    </row>
    <row r="22" spans="1:21" ht="12.75">
      <c r="A22" s="620"/>
      <c r="B22" s="620"/>
      <c r="C22" s="620"/>
      <c r="D22" s="620"/>
      <c r="E22" s="620"/>
      <c r="F22" s="620"/>
      <c r="G22" s="620"/>
      <c r="H22" s="1"/>
      <c r="I22" s="1"/>
      <c r="J22" s="1"/>
      <c r="K22" s="1"/>
      <c r="L22" s="1"/>
      <c r="M22" s="1"/>
      <c r="N22" s="1"/>
      <c r="O22" s="12"/>
      <c r="P22" s="7"/>
      <c r="Q22" s="1"/>
      <c r="R22" s="1"/>
      <c r="S22" s="1"/>
      <c r="T22" s="5"/>
      <c r="U22" s="1"/>
    </row>
    <row r="23" spans="1:1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8" ht="12.75">
      <c r="A24" s="1"/>
      <c r="B24" s="278" t="s">
        <v>187</v>
      </c>
      <c r="C24" s="119" t="s">
        <v>223</v>
      </c>
      <c r="D24" s="119"/>
      <c r="E24" s="119"/>
      <c r="F24" s="4"/>
      <c r="H24" s="119"/>
      <c r="I24" s="119"/>
      <c r="J24" s="66" t="s">
        <v>220</v>
      </c>
      <c r="K24" s="66"/>
      <c r="L24" s="1"/>
      <c r="M24" s="66"/>
      <c r="N24" s="1"/>
      <c r="O24" s="369"/>
      <c r="P24" s="277"/>
      <c r="Q24" s="195"/>
      <c r="R24" s="277"/>
    </row>
    <row r="25" spans="2:14" ht="12.75">
      <c r="B25" s="278" t="s">
        <v>159</v>
      </c>
      <c r="C25" s="370" t="s">
        <v>222</v>
      </c>
      <c r="D25" s="370"/>
      <c r="E25" s="370"/>
      <c r="F25" s="370"/>
      <c r="G25" s="278"/>
      <c r="H25" s="369"/>
      <c r="J25" s="624" t="s">
        <v>221</v>
      </c>
      <c r="K25" s="624"/>
      <c r="L25" s="624"/>
      <c r="M25" s="624"/>
      <c r="N25" s="624"/>
    </row>
    <row r="26" spans="2:20" ht="12.75">
      <c r="B26" s="369" t="s">
        <v>125</v>
      </c>
      <c r="C26" s="369"/>
      <c r="D26" s="369"/>
      <c r="E26" s="369"/>
      <c r="F26" s="369"/>
      <c r="G26" s="277"/>
      <c r="I26" s="118"/>
      <c r="J26" s="118"/>
      <c r="K26" s="118"/>
      <c r="L26" s="118"/>
      <c r="M26" s="118"/>
      <c r="N26" s="118"/>
      <c r="O26" s="4"/>
      <c r="P26" s="4"/>
      <c r="Q26" s="4"/>
      <c r="R26" s="4"/>
      <c r="S26" s="4"/>
      <c r="T26" s="4"/>
    </row>
    <row r="27" spans="2:14" ht="12.75"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  <row r="28" spans="2:14" ht="12.75"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2:14" ht="12.75"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</row>
    <row r="30" spans="2:14" ht="12.75">
      <c r="B30" s="120" t="s">
        <v>191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</row>
  </sheetData>
  <sheetProtection/>
  <mergeCells count="14">
    <mergeCell ref="O3:O4"/>
    <mergeCell ref="P3:P4"/>
    <mergeCell ref="Q3:Q4"/>
    <mergeCell ref="R3:R4"/>
    <mergeCell ref="S3:S4"/>
    <mergeCell ref="T3:T4"/>
    <mergeCell ref="A22:G22"/>
    <mergeCell ref="J25:N25"/>
    <mergeCell ref="A1:S1"/>
    <mergeCell ref="A2:R2"/>
    <mergeCell ref="A3:A4"/>
    <mergeCell ref="B3:B4"/>
    <mergeCell ref="C3:G3"/>
    <mergeCell ref="H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AB41"/>
  <sheetViews>
    <sheetView zoomScale="90" zoomScaleNormal="90" zoomScalePageLayoutView="0" workbookViewId="0" topLeftCell="A10">
      <selection activeCell="AA30" sqref="AA30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7" width="4.125" style="0" customWidth="1"/>
    <col min="8" max="8" width="7.25390625" style="0" customWidth="1"/>
    <col min="9" max="15" width="4.375" style="0" customWidth="1"/>
    <col min="16" max="16" width="7.125" style="0" customWidth="1"/>
    <col min="17" max="17" width="6.00390625" style="0" customWidth="1"/>
    <col min="18" max="18" width="5.875" style="0" customWidth="1"/>
    <col min="19" max="19" width="4.625" style="0" customWidth="1"/>
    <col min="20" max="20" width="4.75390625" style="0" customWidth="1"/>
    <col min="21" max="21" width="4.375" style="0" customWidth="1"/>
    <col min="26" max="26" width="11.25390625" style="0" customWidth="1"/>
    <col min="27" max="27" width="16.25390625" style="0" customWidth="1"/>
  </cols>
  <sheetData>
    <row r="1" spans="1:21" ht="42" customHeight="1">
      <c r="A1" s="618" t="s">
        <v>265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40"/>
    </row>
    <row r="2" spans="1:28" ht="13.5" thickBot="1">
      <c r="A2" s="625"/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214"/>
      <c r="U2" s="214"/>
      <c r="Z2" s="4"/>
      <c r="AB2" s="4"/>
    </row>
    <row r="3" spans="1:28" ht="51" customHeight="1" thickBot="1">
      <c r="A3" s="626" t="s">
        <v>0</v>
      </c>
      <c r="B3" s="628" t="s">
        <v>1</v>
      </c>
      <c r="C3" s="639" t="s">
        <v>127</v>
      </c>
      <c r="D3" s="640"/>
      <c r="E3" s="640"/>
      <c r="F3" s="640"/>
      <c r="G3" s="640"/>
      <c r="H3" s="640"/>
      <c r="I3" s="630" t="s">
        <v>128</v>
      </c>
      <c r="J3" s="631"/>
      <c r="K3" s="641"/>
      <c r="L3" s="631"/>
      <c r="M3" s="632"/>
      <c r="N3" s="632"/>
      <c r="O3" s="632"/>
      <c r="P3" s="622" t="s">
        <v>28</v>
      </c>
      <c r="Q3" s="635" t="s">
        <v>29</v>
      </c>
      <c r="R3" s="622" t="s">
        <v>4</v>
      </c>
      <c r="S3" s="622" t="s">
        <v>3</v>
      </c>
      <c r="T3" s="622" t="s">
        <v>2</v>
      </c>
      <c r="U3" s="622" t="s">
        <v>34</v>
      </c>
      <c r="Z3" s="4"/>
      <c r="AB3" s="4"/>
    </row>
    <row r="4" spans="1:22" ht="138" customHeight="1" thickBot="1">
      <c r="A4" s="627"/>
      <c r="B4" s="629"/>
      <c r="C4" s="604" t="s">
        <v>11</v>
      </c>
      <c r="D4" s="605" t="s">
        <v>13</v>
      </c>
      <c r="E4" s="605" t="s">
        <v>16</v>
      </c>
      <c r="F4" s="605" t="s">
        <v>185</v>
      </c>
      <c r="G4" s="605" t="s">
        <v>32</v>
      </c>
      <c r="H4" s="606" t="s">
        <v>107</v>
      </c>
      <c r="I4" s="404" t="s">
        <v>12</v>
      </c>
      <c r="J4" s="122" t="s">
        <v>14</v>
      </c>
      <c r="K4" s="588" t="s">
        <v>219</v>
      </c>
      <c r="L4" s="270" t="s">
        <v>103</v>
      </c>
      <c r="M4" s="589" t="s">
        <v>60</v>
      </c>
      <c r="N4" s="123" t="s">
        <v>252</v>
      </c>
      <c r="O4" s="122" t="s">
        <v>105</v>
      </c>
      <c r="P4" s="623"/>
      <c r="Q4" s="636"/>
      <c r="R4" s="623"/>
      <c r="S4" s="623"/>
      <c r="T4" s="623"/>
      <c r="U4" s="623"/>
      <c r="V4" s="26"/>
    </row>
    <row r="5" spans="1:21" ht="16.5" thickBot="1">
      <c r="A5" s="15">
        <v>1</v>
      </c>
      <c r="B5" s="569">
        <v>2240020125</v>
      </c>
      <c r="C5" s="38"/>
      <c r="D5" s="13"/>
      <c r="E5" s="34"/>
      <c r="F5" s="34"/>
      <c r="G5" s="34"/>
      <c r="H5" s="106"/>
      <c r="I5" s="596"/>
      <c r="J5" s="38"/>
      <c r="K5" s="181" t="s">
        <v>61</v>
      </c>
      <c r="L5" s="274"/>
      <c r="M5" s="38"/>
      <c r="N5" s="38"/>
      <c r="O5" s="274"/>
      <c r="P5" s="590"/>
      <c r="Q5" s="221"/>
      <c r="R5" s="549"/>
      <c r="S5" s="591"/>
      <c r="T5" s="591"/>
      <c r="U5" s="591"/>
    </row>
    <row r="6" spans="1:21" ht="18.75" customHeight="1" thickBot="1">
      <c r="A6" s="15">
        <v>2</v>
      </c>
      <c r="B6" s="570">
        <v>2240020120</v>
      </c>
      <c r="C6" s="38"/>
      <c r="D6" s="13"/>
      <c r="E6" s="13"/>
      <c r="F6" s="13"/>
      <c r="G6" s="13"/>
      <c r="H6" s="38"/>
      <c r="I6" s="317"/>
      <c r="J6" s="38"/>
      <c r="K6" s="354">
        <v>2</v>
      </c>
      <c r="L6" s="592"/>
      <c r="M6" s="39"/>
      <c r="N6" s="38"/>
      <c r="O6" s="274"/>
      <c r="P6" s="590"/>
      <c r="Q6" s="256"/>
      <c r="R6" s="549"/>
      <c r="S6" s="593"/>
      <c r="T6" s="593"/>
      <c r="U6" s="593"/>
    </row>
    <row r="7" spans="1:21" ht="16.5" thickBot="1">
      <c r="A7" s="14">
        <v>3</v>
      </c>
      <c r="B7" s="570">
        <v>2240020108</v>
      </c>
      <c r="C7" s="38"/>
      <c r="D7" s="13"/>
      <c r="E7" s="13"/>
      <c r="F7" s="13"/>
      <c r="G7" s="13"/>
      <c r="H7" s="38"/>
      <c r="I7" s="596"/>
      <c r="J7" s="38"/>
      <c r="K7" s="351">
        <v>3</v>
      </c>
      <c r="L7" s="592"/>
      <c r="M7" s="39"/>
      <c r="N7" s="38"/>
      <c r="O7" s="274"/>
      <c r="P7" s="590"/>
      <c r="Q7" s="256"/>
      <c r="R7" s="549"/>
      <c r="S7" s="593"/>
      <c r="T7" s="593"/>
      <c r="U7" s="593"/>
    </row>
    <row r="8" spans="1:21" ht="17.25" customHeight="1" thickBot="1">
      <c r="A8" s="14">
        <v>4</v>
      </c>
      <c r="B8" s="570">
        <v>2240020118</v>
      </c>
      <c r="C8" s="38"/>
      <c r="D8" s="13"/>
      <c r="E8" s="13"/>
      <c r="F8" s="13"/>
      <c r="G8" s="13"/>
      <c r="H8" s="38"/>
      <c r="I8" s="317"/>
      <c r="J8" s="38"/>
      <c r="K8" s="354">
        <v>2</v>
      </c>
      <c r="L8" s="592"/>
      <c r="M8" s="39"/>
      <c r="N8" s="38"/>
      <c r="O8" s="274"/>
      <c r="P8" s="590"/>
      <c r="Q8" s="256"/>
      <c r="R8" s="549"/>
      <c r="S8" s="593"/>
      <c r="T8" s="593"/>
      <c r="U8" s="593"/>
    </row>
    <row r="9" spans="1:21" ht="15.75" customHeight="1" thickBot="1">
      <c r="A9" s="14">
        <v>5</v>
      </c>
      <c r="B9" s="83">
        <v>2240020127</v>
      </c>
      <c r="C9" s="38"/>
      <c r="D9" s="13"/>
      <c r="E9" s="13"/>
      <c r="F9" s="13"/>
      <c r="G9" s="13"/>
      <c r="H9" s="38"/>
      <c r="I9" s="317"/>
      <c r="J9" s="38"/>
      <c r="K9" s="354">
        <v>2</v>
      </c>
      <c r="L9" s="592"/>
      <c r="M9" s="39"/>
      <c r="N9" s="38"/>
      <c r="O9" s="274"/>
      <c r="P9" s="590"/>
      <c r="Q9" s="256"/>
      <c r="R9" s="549"/>
      <c r="S9" s="593"/>
      <c r="T9" s="593"/>
      <c r="U9" s="593"/>
    </row>
    <row r="10" spans="1:21" ht="15.75" customHeight="1" thickBot="1">
      <c r="A10" s="14">
        <v>6</v>
      </c>
      <c r="B10" s="570">
        <v>2240020117</v>
      </c>
      <c r="C10" s="38"/>
      <c r="D10" s="13"/>
      <c r="E10" s="13"/>
      <c r="F10" s="13"/>
      <c r="G10" s="13"/>
      <c r="H10" s="38"/>
      <c r="I10" s="596"/>
      <c r="J10" s="38"/>
      <c r="K10" s="351">
        <v>3</v>
      </c>
      <c r="L10" s="592"/>
      <c r="M10" s="39"/>
      <c r="N10" s="38"/>
      <c r="O10" s="274"/>
      <c r="P10" s="590"/>
      <c r="Q10" s="256"/>
      <c r="R10" s="549"/>
      <c r="S10" s="593"/>
      <c r="T10" s="593"/>
      <c r="U10" s="593"/>
    </row>
    <row r="11" spans="1:21" ht="16.5" thickBot="1">
      <c r="A11" s="14">
        <v>7</v>
      </c>
      <c r="B11" s="570">
        <v>2240020109</v>
      </c>
      <c r="C11" s="38"/>
      <c r="D11" s="13"/>
      <c r="E11" s="13"/>
      <c r="F11" s="13"/>
      <c r="G11" s="13"/>
      <c r="H11" s="38"/>
      <c r="I11" s="597"/>
      <c r="J11" s="38"/>
      <c r="K11" s="354">
        <v>2</v>
      </c>
      <c r="L11" s="592"/>
      <c r="M11" s="39"/>
      <c r="N11" s="38"/>
      <c r="O11" s="274"/>
      <c r="P11" s="590"/>
      <c r="Q11" s="256"/>
      <c r="R11" s="549"/>
      <c r="S11" s="593"/>
      <c r="T11" s="593"/>
      <c r="U11" s="593"/>
    </row>
    <row r="12" spans="1:21" ht="18" customHeight="1" thickBot="1">
      <c r="A12" s="14">
        <v>8</v>
      </c>
      <c r="B12" s="570">
        <v>2240020104</v>
      </c>
      <c r="C12" s="38"/>
      <c r="D12" s="13"/>
      <c r="E12" s="13"/>
      <c r="F12" s="13"/>
      <c r="G12" s="13"/>
      <c r="H12" s="38"/>
      <c r="I12" s="596"/>
      <c r="J12" s="38"/>
      <c r="K12" s="351">
        <v>3</v>
      </c>
      <c r="L12" s="592"/>
      <c r="M12" s="39"/>
      <c r="N12" s="39"/>
      <c r="O12" s="274"/>
      <c r="P12" s="590"/>
      <c r="Q12" s="256"/>
      <c r="R12" s="549"/>
      <c r="S12" s="593"/>
      <c r="T12" s="593"/>
      <c r="U12" s="593"/>
    </row>
    <row r="13" spans="1:21" ht="18" customHeight="1" thickBot="1">
      <c r="A13" s="14">
        <v>9</v>
      </c>
      <c r="B13" s="83">
        <v>2240020143</v>
      </c>
      <c r="C13" s="38"/>
      <c r="D13" s="38"/>
      <c r="E13" s="38"/>
      <c r="F13" s="38"/>
      <c r="G13" s="38"/>
      <c r="H13" s="38"/>
      <c r="I13" s="317"/>
      <c r="J13" s="38"/>
      <c r="K13" s="351">
        <v>5</v>
      </c>
      <c r="L13" s="592"/>
      <c r="M13" s="39"/>
      <c r="N13" s="38"/>
      <c r="O13" s="274"/>
      <c r="P13" s="590"/>
      <c r="Q13" s="256"/>
      <c r="R13" s="549"/>
      <c r="S13" s="593"/>
      <c r="T13" s="593"/>
      <c r="U13" s="593"/>
    </row>
    <row r="14" spans="1:21" ht="16.5" thickBot="1">
      <c r="A14" s="14">
        <v>10</v>
      </c>
      <c r="B14" s="570">
        <v>2240020106</v>
      </c>
      <c r="C14" s="38"/>
      <c r="D14" s="13"/>
      <c r="E14" s="13"/>
      <c r="F14" s="13"/>
      <c r="G14" s="13"/>
      <c r="H14" s="38"/>
      <c r="I14" s="597"/>
      <c r="J14" s="38"/>
      <c r="K14" s="351">
        <v>4</v>
      </c>
      <c r="L14" s="592"/>
      <c r="M14" s="39"/>
      <c r="N14" s="38"/>
      <c r="O14" s="274"/>
      <c r="P14" s="590"/>
      <c r="Q14" s="256"/>
      <c r="R14" s="549"/>
      <c r="S14" s="593"/>
      <c r="T14" s="593"/>
      <c r="U14" s="593"/>
    </row>
    <row r="15" spans="1:21" ht="16.5" thickBot="1">
      <c r="A15" s="14">
        <v>11</v>
      </c>
      <c r="B15" s="570">
        <v>2240020102</v>
      </c>
      <c r="C15" s="38"/>
      <c r="D15" s="13"/>
      <c r="E15" s="13"/>
      <c r="F15" s="13"/>
      <c r="G15" s="13"/>
      <c r="H15" s="38"/>
      <c r="I15" s="317"/>
      <c r="J15" s="38"/>
      <c r="K15" s="351">
        <v>3</v>
      </c>
      <c r="L15" s="592"/>
      <c r="M15" s="39"/>
      <c r="N15" s="38"/>
      <c r="O15" s="274"/>
      <c r="P15" s="590"/>
      <c r="Q15" s="256"/>
      <c r="R15" s="549"/>
      <c r="S15" s="593"/>
      <c r="T15" s="593"/>
      <c r="U15" s="593"/>
    </row>
    <row r="16" spans="1:21" ht="16.5" thickBot="1">
      <c r="A16" s="14">
        <v>12</v>
      </c>
      <c r="B16" s="570">
        <v>2240020101</v>
      </c>
      <c r="C16" s="38"/>
      <c r="D16" s="13"/>
      <c r="E16" s="13"/>
      <c r="F16" s="13"/>
      <c r="G16" s="13"/>
      <c r="H16" s="38"/>
      <c r="I16" s="316"/>
      <c r="J16" s="38"/>
      <c r="K16" s="351">
        <v>3</v>
      </c>
      <c r="L16" s="592"/>
      <c r="M16" s="39"/>
      <c r="N16" s="38"/>
      <c r="O16" s="274"/>
      <c r="P16" s="590"/>
      <c r="Q16" s="256"/>
      <c r="R16" s="549"/>
      <c r="S16" s="593"/>
      <c r="T16" s="593"/>
      <c r="U16" s="593"/>
    </row>
    <row r="17" spans="1:21" ht="18" customHeight="1" thickBot="1">
      <c r="A17" s="14">
        <v>13</v>
      </c>
      <c r="B17" s="83">
        <v>2240020126</v>
      </c>
      <c r="C17" s="38"/>
      <c r="D17" s="13"/>
      <c r="E17" s="13"/>
      <c r="F17" s="13"/>
      <c r="G17" s="13"/>
      <c r="H17" s="38"/>
      <c r="I17" s="596"/>
      <c r="J17" s="38"/>
      <c r="K17" s="354">
        <v>2</v>
      </c>
      <c r="L17" s="592"/>
      <c r="M17" s="39"/>
      <c r="N17" s="38"/>
      <c r="O17" s="274"/>
      <c r="P17" s="590"/>
      <c r="Q17" s="256"/>
      <c r="R17" s="549"/>
      <c r="S17" s="593"/>
      <c r="T17" s="593"/>
      <c r="U17" s="593"/>
    </row>
    <row r="18" spans="1:21" ht="16.5" thickBot="1">
      <c r="A18" s="14">
        <v>14</v>
      </c>
      <c r="B18" s="570">
        <v>2240020110</v>
      </c>
      <c r="C18" s="38"/>
      <c r="D18" s="13"/>
      <c r="E18" s="13"/>
      <c r="F18" s="13"/>
      <c r="G18" s="13"/>
      <c r="H18" s="38"/>
      <c r="I18" s="597"/>
      <c r="J18" s="38"/>
      <c r="K18" s="351">
        <v>3</v>
      </c>
      <c r="L18" s="592"/>
      <c r="M18" s="39"/>
      <c r="N18" s="38"/>
      <c r="O18" s="274"/>
      <c r="P18" s="590"/>
      <c r="Q18" s="256"/>
      <c r="R18" s="549"/>
      <c r="S18" s="593"/>
      <c r="T18" s="593"/>
      <c r="U18" s="593"/>
    </row>
    <row r="19" spans="1:21" ht="16.5" thickBot="1">
      <c r="A19" s="14">
        <v>15</v>
      </c>
      <c r="B19" s="570">
        <v>2240020115</v>
      </c>
      <c r="C19" s="38"/>
      <c r="D19" s="13"/>
      <c r="E19" s="13"/>
      <c r="F19" s="13"/>
      <c r="G19" s="13"/>
      <c r="H19" s="38"/>
      <c r="I19" s="317"/>
      <c r="J19" s="599"/>
      <c r="K19" s="351">
        <v>3</v>
      </c>
      <c r="L19" s="592"/>
      <c r="M19" s="39"/>
      <c r="N19" s="13"/>
      <c r="O19" s="274"/>
      <c r="P19" s="590"/>
      <c r="Q19" s="256"/>
      <c r="R19" s="549"/>
      <c r="S19" s="593"/>
      <c r="T19" s="593"/>
      <c r="U19" s="593"/>
    </row>
    <row r="20" spans="1:21" ht="16.5" thickBot="1">
      <c r="A20" s="14">
        <v>16</v>
      </c>
      <c r="B20" s="570">
        <v>2240020119</v>
      </c>
      <c r="C20" s="279"/>
      <c r="D20" s="280"/>
      <c r="E20" s="280"/>
      <c r="F20" s="280"/>
      <c r="G20" s="280"/>
      <c r="H20" s="279"/>
      <c r="I20" s="37"/>
      <c r="J20" s="600"/>
      <c r="K20" s="609">
        <v>2</v>
      </c>
      <c r="L20" s="592"/>
      <c r="M20" s="515"/>
      <c r="N20" s="280"/>
      <c r="O20" s="274"/>
      <c r="P20" s="590"/>
      <c r="Q20" s="443"/>
      <c r="R20" s="594"/>
      <c r="S20" s="593"/>
      <c r="T20" s="593"/>
      <c r="U20" s="593"/>
    </row>
    <row r="21" spans="1:21" ht="16.5" thickBot="1">
      <c r="A21" s="14">
        <v>17</v>
      </c>
      <c r="B21" s="570">
        <v>2240020123</v>
      </c>
      <c r="C21" s="279"/>
      <c r="D21" s="280"/>
      <c r="E21" s="280"/>
      <c r="F21" s="280"/>
      <c r="G21" s="280"/>
      <c r="H21" s="279"/>
      <c r="I21" s="37"/>
      <c r="J21" s="600"/>
      <c r="K21" s="514">
        <v>4</v>
      </c>
      <c r="L21" s="592"/>
      <c r="M21" s="515"/>
      <c r="N21" s="280"/>
      <c r="O21" s="274"/>
      <c r="P21" s="590"/>
      <c r="Q21" s="443"/>
      <c r="R21" s="594"/>
      <c r="S21" s="593"/>
      <c r="T21" s="593"/>
      <c r="U21" s="593"/>
    </row>
    <row r="22" spans="1:21" ht="16.5" thickBot="1">
      <c r="A22" s="14">
        <v>18</v>
      </c>
      <c r="B22" s="570">
        <v>2240020107</v>
      </c>
      <c r="C22" s="279"/>
      <c r="D22" s="280"/>
      <c r="E22" s="280"/>
      <c r="F22" s="280"/>
      <c r="G22" s="280"/>
      <c r="H22" s="279"/>
      <c r="I22" s="37"/>
      <c r="J22" s="600"/>
      <c r="K22" s="514">
        <v>3</v>
      </c>
      <c r="L22" s="592"/>
      <c r="M22" s="515"/>
      <c r="N22" s="280"/>
      <c r="O22" s="274"/>
      <c r="P22" s="590"/>
      <c r="Q22" s="443"/>
      <c r="R22" s="594"/>
      <c r="S22" s="593"/>
      <c r="T22" s="593"/>
      <c r="U22" s="593"/>
    </row>
    <row r="23" spans="1:21" ht="16.5" thickBot="1">
      <c r="A23" s="14">
        <v>19</v>
      </c>
      <c r="B23" s="570">
        <v>2240020114</v>
      </c>
      <c r="C23" s="279"/>
      <c r="D23" s="280"/>
      <c r="E23" s="280"/>
      <c r="F23" s="280"/>
      <c r="G23" s="280"/>
      <c r="H23" s="279"/>
      <c r="I23" s="37"/>
      <c r="J23" s="600"/>
      <c r="K23" s="514">
        <v>3</v>
      </c>
      <c r="L23" s="592"/>
      <c r="M23" s="515"/>
      <c r="N23" s="280"/>
      <c r="O23" s="274"/>
      <c r="P23" s="590"/>
      <c r="Q23" s="443"/>
      <c r="R23" s="594"/>
      <c r="S23" s="593"/>
      <c r="T23" s="593"/>
      <c r="U23" s="593"/>
    </row>
    <row r="24" spans="1:21" ht="16.5" thickBot="1">
      <c r="A24" s="14">
        <v>20</v>
      </c>
      <c r="B24" s="570">
        <v>2240020111</v>
      </c>
      <c r="C24" s="279"/>
      <c r="D24" s="280"/>
      <c r="E24" s="280"/>
      <c r="F24" s="280"/>
      <c r="G24" s="280"/>
      <c r="H24" s="279"/>
      <c r="I24" s="37"/>
      <c r="J24" s="600"/>
      <c r="K24" s="514">
        <v>4</v>
      </c>
      <c r="L24" s="592"/>
      <c r="M24" s="515"/>
      <c r="N24" s="280"/>
      <c r="O24" s="274"/>
      <c r="P24" s="590"/>
      <c r="Q24" s="443"/>
      <c r="R24" s="594"/>
      <c r="S24" s="593"/>
      <c r="T24" s="593"/>
      <c r="U24" s="593"/>
    </row>
    <row r="25" spans="1:21" ht="16.5" thickBot="1">
      <c r="A25" s="14">
        <v>21</v>
      </c>
      <c r="B25" s="570">
        <v>2240020112</v>
      </c>
      <c r="C25" s="279"/>
      <c r="D25" s="280"/>
      <c r="E25" s="280"/>
      <c r="F25" s="280"/>
      <c r="G25" s="280"/>
      <c r="H25" s="279"/>
      <c r="I25" s="37"/>
      <c r="J25" s="600"/>
      <c r="K25" s="514">
        <v>3</v>
      </c>
      <c r="L25" s="592"/>
      <c r="M25" s="515"/>
      <c r="N25" s="280"/>
      <c r="O25" s="274"/>
      <c r="P25" s="590"/>
      <c r="Q25" s="443"/>
      <c r="R25" s="594"/>
      <c r="S25" s="593"/>
      <c r="T25" s="593"/>
      <c r="U25" s="593"/>
    </row>
    <row r="26" spans="1:21" ht="16.5" thickBot="1">
      <c r="A26" s="14">
        <v>22</v>
      </c>
      <c r="B26" s="570">
        <v>2240020113</v>
      </c>
      <c r="C26" s="279"/>
      <c r="D26" s="280"/>
      <c r="E26" s="280"/>
      <c r="F26" s="280"/>
      <c r="G26" s="280"/>
      <c r="H26" s="279"/>
      <c r="I26" s="37"/>
      <c r="J26" s="600"/>
      <c r="K26" s="609">
        <v>2</v>
      </c>
      <c r="L26" s="592"/>
      <c r="M26" s="515"/>
      <c r="N26" s="280"/>
      <c r="O26" s="274"/>
      <c r="P26" s="590"/>
      <c r="Q26" s="443"/>
      <c r="R26" s="594"/>
      <c r="S26" s="593"/>
      <c r="T26" s="593"/>
      <c r="U26" s="593"/>
    </row>
    <row r="27" spans="1:21" ht="16.5" thickBot="1">
      <c r="A27" s="14">
        <v>23</v>
      </c>
      <c r="B27" s="570">
        <v>2240020105</v>
      </c>
      <c r="C27" s="279"/>
      <c r="D27" s="280"/>
      <c r="E27" s="280"/>
      <c r="F27" s="280"/>
      <c r="G27" s="280"/>
      <c r="H27" s="279"/>
      <c r="I27" s="37"/>
      <c r="J27" s="600"/>
      <c r="K27" s="514">
        <v>3</v>
      </c>
      <c r="L27" s="592"/>
      <c r="M27" s="515"/>
      <c r="N27" s="280"/>
      <c r="O27" s="274"/>
      <c r="P27" s="590"/>
      <c r="Q27" s="443"/>
      <c r="R27" s="594"/>
      <c r="S27" s="593"/>
      <c r="T27" s="593"/>
      <c r="U27" s="593"/>
    </row>
    <row r="28" spans="1:21" ht="16.5" thickBot="1">
      <c r="A28" s="14">
        <v>24</v>
      </c>
      <c r="B28" s="570">
        <v>190902166</v>
      </c>
      <c r="C28" s="279"/>
      <c r="D28" s="280"/>
      <c r="E28" s="280"/>
      <c r="F28" s="280"/>
      <c r="G28" s="280"/>
      <c r="H28" s="279"/>
      <c r="I28" s="37"/>
      <c r="J28" s="600"/>
      <c r="K28" s="514">
        <v>3</v>
      </c>
      <c r="L28" s="592"/>
      <c r="M28" s="515"/>
      <c r="N28" s="280"/>
      <c r="O28" s="274"/>
      <c r="P28" s="590"/>
      <c r="Q28" s="443"/>
      <c r="R28" s="594"/>
      <c r="S28" s="593"/>
      <c r="T28" s="593"/>
      <c r="U28" s="593"/>
    </row>
    <row r="29" spans="1:21" ht="16.5" thickBot="1">
      <c r="A29" s="14">
        <v>25</v>
      </c>
      <c r="B29" s="570">
        <v>190902212</v>
      </c>
      <c r="C29" s="279"/>
      <c r="D29" s="280"/>
      <c r="E29" s="280"/>
      <c r="F29" s="280"/>
      <c r="G29" s="280"/>
      <c r="H29" s="279"/>
      <c r="I29" s="37"/>
      <c r="J29" s="600"/>
      <c r="K29" s="514">
        <v>4</v>
      </c>
      <c r="L29" s="592"/>
      <c r="M29" s="515"/>
      <c r="N29" s="280"/>
      <c r="O29" s="274"/>
      <c r="P29" s="590"/>
      <c r="Q29" s="443"/>
      <c r="R29" s="594"/>
      <c r="S29" s="593"/>
      <c r="T29" s="593"/>
      <c r="U29" s="593"/>
    </row>
    <row r="30" spans="1:21" ht="16.5" thickBot="1">
      <c r="A30" s="14">
        <v>26</v>
      </c>
      <c r="B30" s="570">
        <v>190902247</v>
      </c>
      <c r="C30" s="279"/>
      <c r="D30" s="280"/>
      <c r="E30" s="280"/>
      <c r="F30" s="280"/>
      <c r="G30" s="280"/>
      <c r="H30" s="279"/>
      <c r="I30" s="37"/>
      <c r="J30" s="600"/>
      <c r="K30" s="514">
        <v>5</v>
      </c>
      <c r="L30" s="592"/>
      <c r="M30" s="515"/>
      <c r="N30" s="280"/>
      <c r="O30" s="274"/>
      <c r="P30" s="590"/>
      <c r="Q30" s="443"/>
      <c r="R30" s="594"/>
      <c r="S30" s="593"/>
      <c r="T30" s="593"/>
      <c r="U30" s="593"/>
    </row>
    <row r="31" spans="1:21" ht="16.5" thickBot="1">
      <c r="A31" s="14">
        <v>27</v>
      </c>
      <c r="B31" s="571">
        <v>190902167</v>
      </c>
      <c r="C31" s="200"/>
      <c r="D31" s="201"/>
      <c r="E31" s="201"/>
      <c r="F31" s="201"/>
      <c r="G31" s="201"/>
      <c r="H31" s="598"/>
      <c r="I31" s="602"/>
      <c r="J31" s="598"/>
      <c r="K31" s="294">
        <v>3</v>
      </c>
      <c r="L31" s="592"/>
      <c r="M31" s="436"/>
      <c r="N31" s="201"/>
      <c r="O31" s="274"/>
      <c r="P31" s="590"/>
      <c r="Q31" s="583"/>
      <c r="R31" s="594"/>
      <c r="S31" s="593"/>
      <c r="T31" s="593"/>
      <c r="U31" s="593"/>
    </row>
    <row r="32" spans="1:21" ht="16.5" thickBot="1">
      <c r="A32" s="601"/>
      <c r="B32" s="25" t="s">
        <v>8</v>
      </c>
      <c r="C32" s="504"/>
      <c r="D32" s="20"/>
      <c r="E32" s="20"/>
      <c r="F32" s="20"/>
      <c r="G32" s="20"/>
      <c r="H32" s="20"/>
      <c r="I32" s="126"/>
      <c r="J32" s="20"/>
      <c r="K32" s="20"/>
      <c r="L32" s="20"/>
      <c r="M32" s="20"/>
      <c r="N32" s="20"/>
      <c r="O32" s="20"/>
      <c r="P32" s="402"/>
      <c r="Q32" s="22"/>
      <c r="R32" s="595">
        <f>SUM(R5:R31)</f>
        <v>0</v>
      </c>
      <c r="S32" s="426">
        <f>SUM(S5:S31)</f>
        <v>0</v>
      </c>
      <c r="T32" s="426">
        <f>SUM(T5:T31)</f>
        <v>0</v>
      </c>
      <c r="U32" s="426">
        <f>SUM(U5:U31)</f>
        <v>0</v>
      </c>
    </row>
    <row r="33" spans="1:22" ht="12.75">
      <c r="A33" s="620"/>
      <c r="B33" s="620"/>
      <c r="C33" s="620"/>
      <c r="D33" s="620"/>
      <c r="E33" s="620"/>
      <c r="F33" s="620"/>
      <c r="G33" s="620"/>
      <c r="H33" s="620"/>
      <c r="I33" s="1"/>
      <c r="J33" s="1"/>
      <c r="K33" s="1"/>
      <c r="L33" s="1"/>
      <c r="M33" s="1"/>
      <c r="N33" s="1"/>
      <c r="O33" s="1"/>
      <c r="P33" s="12"/>
      <c r="Q33" s="7"/>
      <c r="R33" s="1"/>
      <c r="S33" s="1"/>
      <c r="T33" s="1"/>
      <c r="U33" s="5"/>
      <c r="V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19" ht="12.75">
      <c r="A35" s="1"/>
      <c r="B35" s="278" t="s">
        <v>266</v>
      </c>
      <c r="C35" s="119" t="s">
        <v>267</v>
      </c>
      <c r="D35" s="119"/>
      <c r="E35" s="119"/>
      <c r="F35" s="119"/>
      <c r="G35" s="119"/>
      <c r="H35" s="4"/>
      <c r="I35" s="119"/>
      <c r="J35" s="119"/>
      <c r="K35" s="119"/>
      <c r="L35" s="66" t="s">
        <v>269</v>
      </c>
      <c r="M35" s="66"/>
      <c r="N35" s="66"/>
      <c r="O35" s="1"/>
      <c r="P35" s="369"/>
      <c r="Q35" s="277"/>
      <c r="R35" s="195"/>
      <c r="S35" s="277"/>
    </row>
    <row r="36" spans="2:15" ht="12.75">
      <c r="B36" s="278" t="s">
        <v>263</v>
      </c>
      <c r="C36" s="370" t="s">
        <v>268</v>
      </c>
      <c r="D36" s="370"/>
      <c r="E36" s="370"/>
      <c r="F36" s="370"/>
      <c r="G36" s="370"/>
      <c r="H36" s="370"/>
      <c r="I36" s="369"/>
      <c r="L36" s="277" t="s">
        <v>270</v>
      </c>
      <c r="M36" s="277"/>
      <c r="N36" s="277"/>
      <c r="O36" s="277"/>
    </row>
    <row r="37" spans="2:21" ht="12.75">
      <c r="B37" s="369" t="s">
        <v>264</v>
      </c>
      <c r="C37" s="369"/>
      <c r="D37" s="369"/>
      <c r="E37" s="369"/>
      <c r="F37" s="369"/>
      <c r="G37" s="369"/>
      <c r="H37" s="369"/>
      <c r="J37" s="118"/>
      <c r="K37" s="118"/>
      <c r="L37" s="118"/>
      <c r="M37" s="118"/>
      <c r="N37" s="118"/>
      <c r="O37" s="118"/>
      <c r="P37" s="4"/>
      <c r="Q37" s="4"/>
      <c r="R37" s="4"/>
      <c r="S37" s="4"/>
      <c r="T37" s="4"/>
      <c r="U37" s="4"/>
    </row>
    <row r="38" spans="2:15" ht="12.75"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2:15" ht="12.75"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</row>
    <row r="40" spans="2:15" ht="12.75"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</row>
    <row r="41" spans="2:15" ht="12.75">
      <c r="B41" s="120" t="s">
        <v>191</v>
      </c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</row>
  </sheetData>
  <sheetProtection/>
  <mergeCells count="13">
    <mergeCell ref="A1:T1"/>
    <mergeCell ref="A2:S2"/>
    <mergeCell ref="A3:A4"/>
    <mergeCell ref="B3:B4"/>
    <mergeCell ref="C3:H3"/>
    <mergeCell ref="I3:O3"/>
    <mergeCell ref="P3:P4"/>
    <mergeCell ref="Q3:Q4"/>
    <mergeCell ref="R3:R4"/>
    <mergeCell ref="S3:S4"/>
    <mergeCell ref="T3:T4"/>
    <mergeCell ref="U3:U4"/>
    <mergeCell ref="A33:H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AD27"/>
  <sheetViews>
    <sheetView zoomScalePageLayoutView="0" workbookViewId="0" topLeftCell="A1">
      <selection activeCell="Z6" sqref="Z6"/>
    </sheetView>
  </sheetViews>
  <sheetFormatPr defaultColWidth="9.00390625" defaultRowHeight="12.75"/>
  <cols>
    <col min="1" max="1" width="3.25390625" style="0" customWidth="1"/>
    <col min="2" max="2" width="38.875" style="0" customWidth="1"/>
    <col min="3" max="3" width="4.125" style="87" customWidth="1"/>
    <col min="4" max="4" width="4.125" style="0" customWidth="1"/>
    <col min="5" max="5" width="3.25390625" style="87" customWidth="1"/>
    <col min="6" max="6" width="4.125" style="87" customWidth="1"/>
    <col min="7" max="7" width="5.125" style="0" customWidth="1"/>
    <col min="8" max="8" width="7.25390625" style="0" customWidth="1"/>
    <col min="9" max="9" width="4.125" style="0" customWidth="1"/>
    <col min="10" max="10" width="4.00390625" style="0" customWidth="1"/>
    <col min="11" max="11" width="0.12890625" style="0" customWidth="1"/>
    <col min="12" max="12" width="5.375" style="87" customWidth="1"/>
    <col min="13" max="13" width="5.25390625" style="87" customWidth="1"/>
    <col min="14" max="14" width="4.125" style="87" customWidth="1"/>
    <col min="15" max="15" width="5.125" style="87" customWidth="1"/>
    <col min="16" max="16" width="5.375" style="87" customWidth="1"/>
    <col min="17" max="17" width="5.25390625" style="0" customWidth="1"/>
    <col min="18" max="19" width="6.00390625" style="0" customWidth="1"/>
    <col min="20" max="20" width="5.875" style="0" customWidth="1"/>
    <col min="21" max="21" width="4.625" style="0" customWidth="1"/>
    <col min="22" max="22" width="4.75390625" style="0" customWidth="1"/>
    <col min="23" max="23" width="4.375" style="0" customWidth="1"/>
    <col min="28" max="28" width="11.25390625" style="0" customWidth="1"/>
    <col min="29" max="29" width="16.25390625" style="0" customWidth="1"/>
  </cols>
  <sheetData>
    <row r="1" spans="1:30" ht="42" customHeight="1">
      <c r="A1" s="618" t="s">
        <v>184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618"/>
      <c r="M1" s="618"/>
      <c r="N1" s="618"/>
      <c r="O1" s="618"/>
      <c r="P1" s="618"/>
      <c r="Q1" s="618"/>
      <c r="R1" s="618"/>
      <c r="S1" s="618"/>
      <c r="T1" s="618"/>
      <c r="U1" s="618"/>
      <c r="V1" s="618"/>
      <c r="W1" s="40"/>
      <c r="AB1" s="205" t="s">
        <v>166</v>
      </c>
      <c r="AC1" s="205" t="s">
        <v>17</v>
      </c>
      <c r="AD1" s="205" t="s">
        <v>18</v>
      </c>
    </row>
    <row r="2" spans="1:30" ht="13.5" thickBot="1">
      <c r="A2" s="619"/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AB2" s="4">
        <v>2840</v>
      </c>
      <c r="AC2" s="343">
        <v>278</v>
      </c>
      <c r="AD2" s="4">
        <v>20</v>
      </c>
    </row>
    <row r="3" spans="1:24" ht="142.5" customHeight="1" thickBot="1">
      <c r="A3" s="42" t="s">
        <v>0</v>
      </c>
      <c r="B3" s="43" t="s">
        <v>1</v>
      </c>
      <c r="C3" s="101" t="s">
        <v>31</v>
      </c>
      <c r="D3" s="85" t="s">
        <v>11</v>
      </c>
      <c r="E3" s="374" t="s">
        <v>13</v>
      </c>
      <c r="F3" s="28" t="s">
        <v>16</v>
      </c>
      <c r="G3" s="339" t="s">
        <v>32</v>
      </c>
      <c r="H3" s="340" t="s">
        <v>157</v>
      </c>
      <c r="I3" s="373" t="s">
        <v>106</v>
      </c>
      <c r="J3" s="338" t="s">
        <v>156</v>
      </c>
      <c r="L3" s="88"/>
      <c r="M3" s="85"/>
      <c r="N3" s="88"/>
      <c r="O3" s="85"/>
      <c r="P3" s="88"/>
      <c r="Q3" s="250" t="s">
        <v>28</v>
      </c>
      <c r="R3" s="251" t="s">
        <v>29</v>
      </c>
      <c r="S3" s="31" t="s">
        <v>9</v>
      </c>
      <c r="T3" s="250" t="s">
        <v>4</v>
      </c>
      <c r="U3" s="45" t="s">
        <v>3</v>
      </c>
      <c r="V3" s="46" t="s">
        <v>2</v>
      </c>
      <c r="W3" s="45" t="s">
        <v>34</v>
      </c>
      <c r="X3" s="26"/>
    </row>
    <row r="4" spans="1:25" ht="15.75">
      <c r="A4" s="15">
        <v>1</v>
      </c>
      <c r="B4" s="114">
        <v>2140020107</v>
      </c>
      <c r="C4" s="377"/>
      <c r="D4" s="206"/>
      <c r="E4" s="78"/>
      <c r="F4" s="206"/>
      <c r="G4" s="151"/>
      <c r="H4" s="356"/>
      <c r="I4" s="81"/>
      <c r="J4" s="384"/>
      <c r="L4" s="152"/>
      <c r="M4" s="34"/>
      <c r="N4" s="34"/>
      <c r="O4" s="141"/>
      <c r="P4" s="36"/>
      <c r="Q4" s="261">
        <f>(C4+D4+E4+F4+G4+H4+I4+J4)/8</f>
        <v>0</v>
      </c>
      <c r="R4" s="221"/>
      <c r="S4" s="221"/>
      <c r="T4" s="252"/>
      <c r="U4" s="253"/>
      <c r="V4" s="254"/>
      <c r="W4" s="302"/>
      <c r="X4">
        <f aca="true" t="shared" si="0" ref="X4:X23">COUNTIF(C4:P4,2)</f>
        <v>0</v>
      </c>
      <c r="Y4">
        <f aca="true" t="shared" si="1" ref="Y4:Y23">COUNTIF(C4:P4,"&lt;=3")</f>
        <v>0</v>
      </c>
    </row>
    <row r="5" spans="1:25" ht="17.25" customHeight="1">
      <c r="A5" s="15">
        <v>2</v>
      </c>
      <c r="B5" s="113">
        <v>2140020109</v>
      </c>
      <c r="C5" s="316"/>
      <c r="D5" s="13"/>
      <c r="E5" s="13"/>
      <c r="F5" s="13"/>
      <c r="G5" s="33"/>
      <c r="H5" s="141"/>
      <c r="I5" s="383"/>
      <c r="J5" s="381"/>
      <c r="L5" s="34"/>
      <c r="M5" s="34"/>
      <c r="N5" s="13"/>
      <c r="O5" s="141"/>
      <c r="P5" s="36"/>
      <c r="Q5" s="261">
        <v>2.4</v>
      </c>
      <c r="R5" s="221"/>
      <c r="S5" s="221"/>
      <c r="T5" s="252"/>
      <c r="U5" s="253"/>
      <c r="V5" s="254"/>
      <c r="W5" s="258"/>
      <c r="X5">
        <f t="shared" si="0"/>
        <v>0</v>
      </c>
      <c r="Y5">
        <f t="shared" si="1"/>
        <v>0</v>
      </c>
    </row>
    <row r="6" spans="1:25" ht="15.75">
      <c r="A6" s="14">
        <v>3</v>
      </c>
      <c r="B6" s="113">
        <v>2140020110</v>
      </c>
      <c r="C6" s="378"/>
      <c r="D6" s="78"/>
      <c r="E6" s="78"/>
      <c r="F6" s="78"/>
      <c r="G6" s="81"/>
      <c r="H6" s="246"/>
      <c r="I6" s="81"/>
      <c r="J6" s="380"/>
      <c r="L6" s="13"/>
      <c r="M6" s="34"/>
      <c r="N6" s="33"/>
      <c r="O6" s="102"/>
      <c r="P6" s="16"/>
      <c r="Q6" s="261">
        <f>(C6+D6+E6+F6+G6+H6+I6+J6)/8</f>
        <v>0</v>
      </c>
      <c r="R6" s="256"/>
      <c r="S6" s="256"/>
      <c r="T6" s="257"/>
      <c r="U6" s="258"/>
      <c r="V6" s="259"/>
      <c r="W6" s="258"/>
      <c r="X6">
        <f t="shared" si="0"/>
        <v>0</v>
      </c>
      <c r="Y6">
        <f t="shared" si="1"/>
        <v>0</v>
      </c>
    </row>
    <row r="7" spans="1:25" ht="17.25" customHeight="1">
      <c r="A7" s="14">
        <v>4</v>
      </c>
      <c r="B7" s="113">
        <v>2140020111</v>
      </c>
      <c r="C7" s="378"/>
      <c r="D7" s="78"/>
      <c r="E7" s="78"/>
      <c r="F7" s="78"/>
      <c r="G7" s="81"/>
      <c r="H7" s="246"/>
      <c r="I7" s="81"/>
      <c r="J7" s="385"/>
      <c r="L7" s="13"/>
      <c r="M7" s="34"/>
      <c r="N7" s="38"/>
      <c r="O7" s="102"/>
      <c r="P7" s="16"/>
      <c r="Q7" s="261">
        <f>(C7+D7+E7+F7+G7+H7+I7+J7)/8</f>
        <v>0</v>
      </c>
      <c r="R7" s="256"/>
      <c r="S7" s="256"/>
      <c r="T7" s="257"/>
      <c r="U7" s="258"/>
      <c r="V7" s="259"/>
      <c r="W7" s="258"/>
      <c r="X7">
        <f t="shared" si="0"/>
        <v>0</v>
      </c>
      <c r="Y7">
        <f t="shared" si="1"/>
        <v>0</v>
      </c>
    </row>
    <row r="8" spans="1:25" ht="15.75" customHeight="1">
      <c r="A8" s="14">
        <v>5</v>
      </c>
      <c r="B8" s="113">
        <v>2140020112</v>
      </c>
      <c r="C8" s="317"/>
      <c r="D8" s="33"/>
      <c r="E8" s="13"/>
      <c r="F8" s="13"/>
      <c r="G8" s="38"/>
      <c r="H8" s="102"/>
      <c r="I8" s="383"/>
      <c r="J8" s="381"/>
      <c r="L8" s="13"/>
      <c r="M8" s="34"/>
      <c r="N8" s="33"/>
      <c r="O8" s="102"/>
      <c r="P8" s="16"/>
      <c r="Q8" s="261">
        <v>4.3</v>
      </c>
      <c r="R8" s="256"/>
      <c r="S8" s="256"/>
      <c r="T8" s="257"/>
      <c r="U8" s="258"/>
      <c r="V8" s="259"/>
      <c r="W8" s="258"/>
      <c r="X8">
        <f t="shared" si="0"/>
        <v>0</v>
      </c>
      <c r="Y8">
        <f t="shared" si="1"/>
        <v>0</v>
      </c>
    </row>
    <row r="9" spans="1:25" ht="15.75" customHeight="1">
      <c r="A9" s="14">
        <v>6</v>
      </c>
      <c r="B9" s="113">
        <v>2140020113</v>
      </c>
      <c r="C9" s="378"/>
      <c r="D9" s="78"/>
      <c r="E9" s="78"/>
      <c r="F9" s="78"/>
      <c r="G9" s="81"/>
      <c r="H9" s="246"/>
      <c r="I9" s="81"/>
      <c r="J9" s="380"/>
      <c r="L9" s="13"/>
      <c r="M9" s="34"/>
      <c r="N9" s="33"/>
      <c r="O9" s="102"/>
      <c r="P9" s="16"/>
      <c r="Q9" s="261">
        <f>(C9+D9+E9+9+G9+H9+I9+J9)/8</f>
        <v>1.125</v>
      </c>
      <c r="R9" s="256"/>
      <c r="S9" s="256"/>
      <c r="T9" s="257"/>
      <c r="U9" s="258"/>
      <c r="V9" s="259"/>
      <c r="W9" s="258"/>
      <c r="X9">
        <f t="shared" si="0"/>
        <v>0</v>
      </c>
      <c r="Y9">
        <f t="shared" si="1"/>
        <v>0</v>
      </c>
    </row>
    <row r="10" spans="1:25" ht="18" customHeight="1">
      <c r="A10" s="14">
        <v>7</v>
      </c>
      <c r="B10" s="113">
        <v>2140020114</v>
      </c>
      <c r="C10" s="378"/>
      <c r="D10" s="78"/>
      <c r="E10" s="78"/>
      <c r="F10" s="78"/>
      <c r="G10" s="81"/>
      <c r="H10" s="246"/>
      <c r="I10" s="81"/>
      <c r="J10" s="380"/>
      <c r="L10" s="78"/>
      <c r="M10" s="34"/>
      <c r="N10" s="33"/>
      <c r="O10" s="102"/>
      <c r="P10" s="16"/>
      <c r="Q10" s="261">
        <f aca="true" t="shared" si="2" ref="Q10:Q15">(C10+D10+E10+F10+G10+H10+I10+J10)/8</f>
        <v>0</v>
      </c>
      <c r="R10" s="256"/>
      <c r="S10" s="256"/>
      <c r="T10" s="257"/>
      <c r="U10" s="258"/>
      <c r="V10" s="259"/>
      <c r="W10" s="258"/>
      <c r="X10">
        <f t="shared" si="0"/>
        <v>0</v>
      </c>
      <c r="Y10">
        <f t="shared" si="1"/>
        <v>0</v>
      </c>
    </row>
    <row r="11" spans="1:25" ht="18" customHeight="1">
      <c r="A11" s="14">
        <v>8</v>
      </c>
      <c r="B11" s="113">
        <v>2140020115</v>
      </c>
      <c r="C11" s="317"/>
      <c r="D11" s="13"/>
      <c r="E11" s="13"/>
      <c r="F11" s="13"/>
      <c r="G11" s="38"/>
      <c r="H11" s="102"/>
      <c r="I11" s="383"/>
      <c r="J11" s="381"/>
      <c r="L11" s="13"/>
      <c r="M11" s="13"/>
      <c r="N11" s="13"/>
      <c r="O11" s="102"/>
      <c r="P11" s="16"/>
      <c r="Q11" s="261">
        <f t="shared" si="2"/>
        <v>0</v>
      </c>
      <c r="R11" s="256"/>
      <c r="S11" s="256"/>
      <c r="T11" s="257"/>
      <c r="U11" s="258"/>
      <c r="V11" s="259"/>
      <c r="W11" s="258"/>
      <c r="X11">
        <f t="shared" si="0"/>
        <v>0</v>
      </c>
      <c r="Y11">
        <f t="shared" si="1"/>
        <v>0</v>
      </c>
    </row>
    <row r="12" spans="1:25" ht="18" customHeight="1">
      <c r="A12" s="14">
        <v>9</v>
      </c>
      <c r="B12" s="113">
        <v>2140020116</v>
      </c>
      <c r="C12" s="317"/>
      <c r="D12" s="13"/>
      <c r="E12" s="13"/>
      <c r="F12" s="13"/>
      <c r="G12" s="38"/>
      <c r="H12" s="102"/>
      <c r="I12" s="383"/>
      <c r="J12" s="379"/>
      <c r="L12" s="13"/>
      <c r="M12" s="34"/>
      <c r="N12" s="33"/>
      <c r="O12" s="102"/>
      <c r="P12" s="16"/>
      <c r="Q12" s="261">
        <f t="shared" si="2"/>
        <v>0</v>
      </c>
      <c r="R12" s="256"/>
      <c r="S12" s="256"/>
      <c r="T12" s="257"/>
      <c r="U12" s="258"/>
      <c r="V12" s="259"/>
      <c r="W12" s="258"/>
      <c r="X12">
        <f t="shared" si="0"/>
        <v>0</v>
      </c>
      <c r="Y12">
        <f t="shared" si="1"/>
        <v>0</v>
      </c>
    </row>
    <row r="13" spans="1:25" ht="15.75">
      <c r="A13" s="14">
        <v>10</v>
      </c>
      <c r="B13" s="113">
        <v>2140020117</v>
      </c>
      <c r="C13" s="378"/>
      <c r="D13" s="78"/>
      <c r="E13" s="78"/>
      <c r="F13" s="78"/>
      <c r="G13" s="81"/>
      <c r="H13" s="246"/>
      <c r="I13" s="81"/>
      <c r="J13" s="380"/>
      <c r="L13" s="13"/>
      <c r="M13" s="34"/>
      <c r="N13" s="38"/>
      <c r="O13" s="102"/>
      <c r="P13" s="16"/>
      <c r="Q13" s="261">
        <f t="shared" si="2"/>
        <v>0</v>
      </c>
      <c r="R13" s="256"/>
      <c r="S13" s="256"/>
      <c r="T13" s="257"/>
      <c r="U13" s="258"/>
      <c r="V13" s="259"/>
      <c r="W13" s="258"/>
      <c r="X13">
        <f t="shared" si="0"/>
        <v>0</v>
      </c>
      <c r="Y13">
        <f t="shared" si="1"/>
        <v>0</v>
      </c>
    </row>
    <row r="14" spans="1:25" ht="15.75">
      <c r="A14" s="14">
        <v>11</v>
      </c>
      <c r="B14" s="376">
        <v>2140020118</v>
      </c>
      <c r="C14" s="378"/>
      <c r="D14" s="78"/>
      <c r="E14" s="78"/>
      <c r="F14" s="78"/>
      <c r="G14" s="81"/>
      <c r="H14" s="246"/>
      <c r="I14" s="81"/>
      <c r="J14" s="380"/>
      <c r="L14" s="13"/>
      <c r="M14" s="34"/>
      <c r="N14" s="33"/>
      <c r="O14" s="102"/>
      <c r="P14" s="16"/>
      <c r="Q14" s="261">
        <f t="shared" si="2"/>
        <v>0</v>
      </c>
      <c r="R14" s="256"/>
      <c r="S14" s="256"/>
      <c r="T14" s="257"/>
      <c r="U14" s="258"/>
      <c r="V14" s="259"/>
      <c r="W14" s="258"/>
      <c r="X14">
        <f t="shared" si="0"/>
        <v>0</v>
      </c>
      <c r="Y14">
        <f t="shared" si="1"/>
        <v>0</v>
      </c>
    </row>
    <row r="15" spans="1:25" ht="15.75">
      <c r="A15" s="14">
        <v>12</v>
      </c>
      <c r="B15" s="113">
        <v>2140020120</v>
      </c>
      <c r="C15" s="317"/>
      <c r="D15" s="13"/>
      <c r="E15" s="13"/>
      <c r="F15" s="13"/>
      <c r="G15" s="38"/>
      <c r="H15" s="102"/>
      <c r="I15" s="383"/>
      <c r="J15" s="381"/>
      <c r="L15" s="13"/>
      <c r="M15" s="34"/>
      <c r="N15" s="33"/>
      <c r="O15" s="102"/>
      <c r="P15" s="16"/>
      <c r="Q15" s="261">
        <f t="shared" si="2"/>
        <v>0</v>
      </c>
      <c r="R15" s="256"/>
      <c r="S15" s="256"/>
      <c r="T15" s="257"/>
      <c r="U15" s="258"/>
      <c r="V15" s="259"/>
      <c r="W15" s="258"/>
      <c r="X15">
        <f t="shared" si="0"/>
        <v>0</v>
      </c>
      <c r="Y15">
        <f t="shared" si="1"/>
        <v>0</v>
      </c>
    </row>
    <row r="16" spans="1:25" ht="18" customHeight="1">
      <c r="A16" s="14">
        <v>13</v>
      </c>
      <c r="B16" s="113">
        <v>2140020121</v>
      </c>
      <c r="C16" s="317"/>
      <c r="D16" s="13"/>
      <c r="E16" s="13"/>
      <c r="F16" s="13"/>
      <c r="G16" s="33"/>
      <c r="H16" s="102"/>
      <c r="I16" s="383"/>
      <c r="J16" s="381"/>
      <c r="L16" s="13"/>
      <c r="M16" s="13"/>
      <c r="N16" s="13"/>
      <c r="O16" s="102"/>
      <c r="P16" s="16"/>
      <c r="Q16" s="261">
        <v>3.1</v>
      </c>
      <c r="R16" s="256"/>
      <c r="S16" s="256"/>
      <c r="T16" s="257"/>
      <c r="U16" s="258"/>
      <c r="V16" s="259"/>
      <c r="W16" s="258"/>
      <c r="X16">
        <f t="shared" si="0"/>
        <v>0</v>
      </c>
      <c r="Y16">
        <f t="shared" si="1"/>
        <v>0</v>
      </c>
    </row>
    <row r="17" spans="1:25" ht="15.75">
      <c r="A17" s="14">
        <v>14</v>
      </c>
      <c r="B17" s="113">
        <v>2140020123</v>
      </c>
      <c r="C17" s="317"/>
      <c r="D17" s="13"/>
      <c r="E17" s="13"/>
      <c r="F17" s="13"/>
      <c r="G17" s="33"/>
      <c r="H17" s="102"/>
      <c r="I17" s="383"/>
      <c r="J17" s="381"/>
      <c r="L17" s="13"/>
      <c r="M17" s="13"/>
      <c r="N17" s="13"/>
      <c r="O17" s="13"/>
      <c r="P17" s="16"/>
      <c r="Q17" s="261">
        <v>2.4</v>
      </c>
      <c r="R17" s="256"/>
      <c r="S17" s="256"/>
      <c r="T17" s="257"/>
      <c r="U17" s="258"/>
      <c r="V17" s="259"/>
      <c r="W17" s="253"/>
      <c r="X17">
        <f t="shared" si="0"/>
        <v>0</v>
      </c>
      <c r="Y17">
        <f t="shared" si="1"/>
        <v>0</v>
      </c>
    </row>
    <row r="18" spans="1:25" ht="15.75">
      <c r="A18" s="103">
        <v>15</v>
      </c>
      <c r="B18" s="113">
        <v>2140020124</v>
      </c>
      <c r="C18" s="317"/>
      <c r="D18" s="13"/>
      <c r="E18" s="13"/>
      <c r="F18" s="13"/>
      <c r="G18" s="38"/>
      <c r="H18" s="102"/>
      <c r="I18" s="38"/>
      <c r="J18" s="382"/>
      <c r="L18" s="13"/>
      <c r="M18" s="13"/>
      <c r="N18" s="38"/>
      <c r="O18" s="13"/>
      <c r="P18" s="16"/>
      <c r="Q18" s="261">
        <f aca="true" t="shared" si="3" ref="Q18:Q23">(C18+D18+E18+F18+G18+H18+I18+J18)/8</f>
        <v>0</v>
      </c>
      <c r="R18" s="256"/>
      <c r="S18" s="256"/>
      <c r="T18" s="257"/>
      <c r="U18" s="258"/>
      <c r="V18" s="259"/>
      <c r="W18" s="258"/>
      <c r="X18">
        <f t="shared" si="0"/>
        <v>0</v>
      </c>
      <c r="Y18">
        <f t="shared" si="1"/>
        <v>0</v>
      </c>
    </row>
    <row r="19" spans="1:25" ht="15.75">
      <c r="A19" s="103">
        <v>16</v>
      </c>
      <c r="B19" s="115">
        <v>2140020103</v>
      </c>
      <c r="C19" s="317"/>
      <c r="D19" s="13"/>
      <c r="E19" s="13"/>
      <c r="F19" s="13"/>
      <c r="G19" s="38"/>
      <c r="H19" s="102"/>
      <c r="I19" s="38"/>
      <c r="J19" s="269"/>
      <c r="L19" s="13"/>
      <c r="M19" s="13"/>
      <c r="N19" s="38"/>
      <c r="O19" s="13"/>
      <c r="P19" s="16"/>
      <c r="Q19" s="261">
        <f t="shared" si="3"/>
        <v>0</v>
      </c>
      <c r="R19" s="256"/>
      <c r="S19" s="256"/>
      <c r="T19" s="257"/>
      <c r="U19" s="258"/>
      <c r="V19" s="259"/>
      <c r="W19" s="258"/>
      <c r="X19">
        <f t="shared" si="0"/>
        <v>0</v>
      </c>
      <c r="Y19">
        <f t="shared" si="1"/>
        <v>0</v>
      </c>
    </row>
    <row r="20" spans="1:25" ht="15.75">
      <c r="A20" s="103">
        <v>17</v>
      </c>
      <c r="B20" s="115">
        <v>2140020106</v>
      </c>
      <c r="C20" s="378"/>
      <c r="D20" s="78"/>
      <c r="E20" s="78"/>
      <c r="F20" s="78"/>
      <c r="G20" s="81"/>
      <c r="H20" s="246"/>
      <c r="I20" s="81"/>
      <c r="J20" s="380"/>
      <c r="L20" s="78"/>
      <c r="M20" s="13"/>
      <c r="N20" s="38"/>
      <c r="O20" s="13"/>
      <c r="P20" s="16"/>
      <c r="Q20" s="261">
        <f t="shared" si="3"/>
        <v>0</v>
      </c>
      <c r="R20" s="256"/>
      <c r="S20" s="256"/>
      <c r="T20" s="257"/>
      <c r="U20" s="258"/>
      <c r="V20" s="259"/>
      <c r="W20" s="258"/>
      <c r="X20">
        <f t="shared" si="0"/>
        <v>0</v>
      </c>
      <c r="Y20">
        <f t="shared" si="1"/>
        <v>0</v>
      </c>
    </row>
    <row r="21" spans="1:25" ht="15.75">
      <c r="A21" s="103">
        <v>18</v>
      </c>
      <c r="B21" s="115">
        <v>2140020104</v>
      </c>
      <c r="C21" s="317"/>
      <c r="D21" s="13"/>
      <c r="E21" s="13"/>
      <c r="F21" s="13"/>
      <c r="G21" s="38"/>
      <c r="H21" s="102"/>
      <c r="I21" s="38"/>
      <c r="J21" s="382"/>
      <c r="L21" s="78"/>
      <c r="M21" s="13"/>
      <c r="N21" s="33"/>
      <c r="O21" s="13"/>
      <c r="P21" s="16"/>
      <c r="Q21" s="261">
        <f t="shared" si="3"/>
        <v>0</v>
      </c>
      <c r="R21" s="256"/>
      <c r="S21" s="256"/>
      <c r="T21" s="257"/>
      <c r="U21" s="258"/>
      <c r="V21" s="259"/>
      <c r="W21" s="258"/>
      <c r="X21">
        <f t="shared" si="0"/>
        <v>0</v>
      </c>
      <c r="Y21">
        <f t="shared" si="1"/>
        <v>0</v>
      </c>
    </row>
    <row r="22" spans="1:25" ht="16.5" thickBot="1">
      <c r="A22" s="103">
        <v>19</v>
      </c>
      <c r="B22" s="115">
        <v>2140020101</v>
      </c>
      <c r="C22" s="378"/>
      <c r="D22" s="78"/>
      <c r="E22" s="78"/>
      <c r="F22" s="78"/>
      <c r="G22" s="81"/>
      <c r="H22" s="246"/>
      <c r="I22" s="81"/>
      <c r="J22" s="380"/>
      <c r="L22" s="78"/>
      <c r="M22" s="13"/>
      <c r="N22" s="38"/>
      <c r="O22" s="13"/>
      <c r="P22" s="16"/>
      <c r="Q22" s="261">
        <f t="shared" si="3"/>
        <v>0</v>
      </c>
      <c r="R22" s="256"/>
      <c r="S22" s="182"/>
      <c r="T22" s="257"/>
      <c r="U22" s="258"/>
      <c r="V22" s="259"/>
      <c r="W22" s="184"/>
      <c r="X22">
        <f t="shared" si="0"/>
        <v>0</v>
      </c>
      <c r="Y22">
        <f t="shared" si="1"/>
        <v>0</v>
      </c>
    </row>
    <row r="23" spans="1:25" ht="16.5" thickBot="1">
      <c r="A23" s="103">
        <v>20</v>
      </c>
      <c r="B23" s="116">
        <v>2140020102</v>
      </c>
      <c r="C23" s="318"/>
      <c r="D23" s="201"/>
      <c r="E23" s="34"/>
      <c r="F23" s="201"/>
      <c r="G23" s="100"/>
      <c r="H23" s="149"/>
      <c r="I23" s="279"/>
      <c r="J23" s="335"/>
      <c r="L23" s="99"/>
      <c r="M23" s="99"/>
      <c r="N23" s="33"/>
      <c r="O23" s="149"/>
      <c r="P23" s="150"/>
      <c r="Q23" s="261">
        <f t="shared" si="3"/>
        <v>0</v>
      </c>
      <c r="R23" s="186"/>
      <c r="S23" s="256"/>
      <c r="T23" s="260"/>
      <c r="U23" s="260"/>
      <c r="V23" s="187"/>
      <c r="W23" s="375"/>
      <c r="X23">
        <f t="shared" si="0"/>
        <v>0</v>
      </c>
      <c r="Y23">
        <f t="shared" si="1"/>
        <v>0</v>
      </c>
    </row>
    <row r="24" spans="1:23" ht="16.5" thickBot="1">
      <c r="A24" s="23"/>
      <c r="B24" s="25" t="s">
        <v>8</v>
      </c>
      <c r="C24" s="146"/>
      <c r="D24" s="174"/>
      <c r="E24" s="174"/>
      <c r="F24" s="174"/>
      <c r="G24" s="174"/>
      <c r="H24" s="175"/>
      <c r="I24" s="341"/>
      <c r="J24" s="341"/>
      <c r="K24" s="209"/>
      <c r="L24" s="174"/>
      <c r="M24" s="174"/>
      <c r="N24" s="174"/>
      <c r="O24" s="174"/>
      <c r="P24" s="175"/>
      <c r="Q24" s="176"/>
      <c r="R24" s="176"/>
      <c r="S24" s="176"/>
      <c r="T24" s="188">
        <f>SUM(T4:T23)</f>
        <v>0</v>
      </c>
      <c r="U24" s="178">
        <f>SUM(U4:U23)</f>
        <v>0</v>
      </c>
      <c r="V24" s="178">
        <f>SUM(V4:V23)</f>
        <v>0</v>
      </c>
      <c r="W24" s="178">
        <f>SUM(W4:W23)</f>
        <v>0</v>
      </c>
    </row>
    <row r="25" spans="1:24" ht="15.75" thickBot="1">
      <c r="A25" s="620" t="s">
        <v>168</v>
      </c>
      <c r="B25" s="620"/>
      <c r="C25" s="620"/>
      <c r="D25" s="620"/>
      <c r="E25" s="620"/>
      <c r="F25" s="68" t="s">
        <v>21</v>
      </c>
      <c r="G25" s="1"/>
      <c r="H25" s="1"/>
      <c r="I25" s="1"/>
      <c r="J25" s="282">
        <f>100-(AC2/AB2)*100</f>
        <v>90.21126760563381</v>
      </c>
      <c r="K25" s="281">
        <f>100-(AC2/AB2)*100</f>
        <v>90.21126760563381</v>
      </c>
      <c r="L25" s="68" t="s">
        <v>19</v>
      </c>
      <c r="M25" s="90" t="s">
        <v>25</v>
      </c>
      <c r="N25" s="90"/>
      <c r="O25" s="90"/>
      <c r="P25" s="90"/>
      <c r="Q25" s="12"/>
      <c r="R25" s="7">
        <v>11</v>
      </c>
      <c r="S25" s="7" t="s">
        <v>23</v>
      </c>
      <c r="T25" s="1" t="s">
        <v>22</v>
      </c>
      <c r="U25" s="1"/>
      <c r="V25" s="1"/>
      <c r="W25" s="5">
        <f>(AD2-R25)/AD2*100</f>
        <v>45</v>
      </c>
      <c r="X25" s="1" t="s">
        <v>19</v>
      </c>
    </row>
    <row r="26" spans="1:24" ht="12.75">
      <c r="A26" s="1" t="s">
        <v>20</v>
      </c>
      <c r="B26" s="1"/>
      <c r="C26" s="68">
        <v>9</v>
      </c>
      <c r="D26" s="1"/>
      <c r="E26" s="68"/>
      <c r="F26" s="68" t="s">
        <v>167</v>
      </c>
      <c r="G26" s="1"/>
      <c r="H26" s="1"/>
      <c r="I26" s="1"/>
      <c r="J26" s="204">
        <f>C26/AD2*100</f>
        <v>45</v>
      </c>
      <c r="K26" s="1">
        <f>C26/AD2*100</f>
        <v>45</v>
      </c>
      <c r="L26" s="68" t="s">
        <v>19</v>
      </c>
      <c r="M26" s="68"/>
      <c r="N26" s="68"/>
      <c r="O26" s="68"/>
      <c r="P26" s="68"/>
      <c r="Q26" s="1"/>
      <c r="R26" s="1"/>
      <c r="S26" s="1"/>
      <c r="T26" s="1"/>
      <c r="U26" s="1"/>
      <c r="V26" s="1"/>
      <c r="W26" s="1"/>
      <c r="X26" s="1"/>
    </row>
    <row r="27" spans="1:24" ht="12.75">
      <c r="A27" s="1"/>
      <c r="B27" s="1" t="s">
        <v>5</v>
      </c>
      <c r="C27" s="68"/>
      <c r="D27" s="1"/>
      <c r="E27" s="68"/>
      <c r="F27" s="89" t="s">
        <v>6</v>
      </c>
      <c r="G27" s="2"/>
      <c r="H27" s="2"/>
      <c r="I27" s="2"/>
      <c r="J27" s="2"/>
      <c r="K27" s="2"/>
      <c r="L27" s="89"/>
      <c r="M27" s="89"/>
      <c r="N27" s="68"/>
      <c r="O27" s="68"/>
      <c r="P27" s="68"/>
      <c r="Q27" s="1"/>
      <c r="R27" s="1"/>
      <c r="S27" s="1"/>
      <c r="T27" s="619" t="s">
        <v>7</v>
      </c>
      <c r="U27" s="619"/>
      <c r="V27" s="619"/>
      <c r="W27" s="619"/>
      <c r="X27" s="619"/>
    </row>
  </sheetData>
  <sheetProtection/>
  <mergeCells count="4">
    <mergeCell ref="A1:V1"/>
    <mergeCell ref="A2:U2"/>
    <mergeCell ref="A25:E25"/>
    <mergeCell ref="T27:X27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Чмель</dc:creator>
  <cp:keywords/>
  <dc:description/>
  <cp:lastModifiedBy>Елена Вадимовна</cp:lastModifiedBy>
  <cp:lastPrinted>2023-11-02T04:34:21Z</cp:lastPrinted>
  <dcterms:created xsi:type="dcterms:W3CDTF">2007-12-12T13:38:15Z</dcterms:created>
  <dcterms:modified xsi:type="dcterms:W3CDTF">2023-12-07T07:34:04Z</dcterms:modified>
  <cp:category/>
  <cp:version/>
  <cp:contentType/>
  <cp:contentStatus/>
</cp:coreProperties>
</file>